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heckCompatibility="1" defaultThemeVersion="124226"/>
  <mc:AlternateContent xmlns:mc="http://schemas.openxmlformats.org/markup-compatibility/2006">
    <mc:Choice Requires="x15">
      <x15ac:absPath xmlns:x15ac="http://schemas.microsoft.com/office/spreadsheetml/2010/11/ac" url="R:\Eelarved\Eelarve 2026\2026_muudatused_alaeelarve\"/>
    </mc:Choice>
  </mc:AlternateContent>
  <xr:revisionPtr revIDLastSave="0" documentId="13_ncr:1_{20F74EDC-4B5F-4013-AAF2-F293379ACF02}" xr6:coauthVersionLast="47" xr6:coauthVersionMax="47" xr10:uidLastSave="{00000000-0000-0000-0000-000000000000}"/>
  <bookViews>
    <workbookView xWindow="28680" yWindow="-120" windowWidth="29040" windowHeight="15720" tabRatio="887" xr2:uid="{00000000-000D-0000-FFFF-FFFF00000000}"/>
  </bookViews>
  <sheets>
    <sheet name="hooldajatoet" sheetId="6" r:id="rId1"/>
    <sheet name="hooldaja SM" sheetId="2" r:id="rId2"/>
    <sheet name="juhtkoer" sheetId="27" r:id="rId3"/>
    <sheet name="pens.lisa" sheetId="5" r:id="rId4"/>
    <sheet name="hoolduspere järelh isikl kulud" sheetId="16" r:id="rId5"/>
    <sheet name="STT" sheetId="8" r:id="rId6"/>
    <sheet name="üürimistoetus" sheetId="26" r:id="rId7"/>
    <sheet name="matusetoet" sheetId="12" r:id="rId8"/>
    <sheet name="TF_TTT" sheetId="10" r:id="rId9"/>
    <sheet name="TF_TTT_korrald" sheetId="24" r:id="rId10"/>
  </sheets>
  <definedNames>
    <definedName name="_xlnm._FilterDatabase" localSheetId="9" hidden="1">TF_TTT_korrald!$A$5:$J$50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2" i="24" l="1"/>
  <c r="E63" i="24"/>
  <c r="D63" i="24"/>
  <c r="E34" i="24"/>
  <c r="E33" i="24"/>
  <c r="E46" i="24"/>
  <c r="E45" i="24"/>
  <c r="E44" i="24"/>
  <c r="E43" i="24"/>
  <c r="F63" i="24" l="1"/>
  <c r="F64" i="24"/>
  <c r="F65" i="24"/>
  <c r="F66" i="24"/>
  <c r="F67" i="24"/>
  <c r="F68" i="24"/>
  <c r="F69" i="24"/>
  <c r="F70" i="24"/>
  <c r="E9" i="24"/>
  <c r="E6" i="16"/>
  <c r="E6" i="2"/>
  <c r="E6" i="6"/>
  <c r="F71" i="24" l="1"/>
  <c r="E35" i="24"/>
  <c r="E41" i="24"/>
  <c r="E39" i="24"/>
  <c r="E37" i="24"/>
  <c r="G64" i="24"/>
  <c r="G65" i="24"/>
  <c r="E38" i="24" s="1"/>
  <c r="G66" i="24"/>
  <c r="E40" i="24" s="1"/>
  <c r="G67" i="24"/>
  <c r="E42" i="24" s="1"/>
  <c r="G69" i="24"/>
  <c r="G70" i="24"/>
  <c r="E48" i="24" s="1"/>
  <c r="G68" i="24"/>
  <c r="E47" i="24"/>
  <c r="G63" i="24"/>
  <c r="E36" i="24" s="1"/>
  <c r="E11" i="24"/>
  <c r="E8" i="24" s="1"/>
  <c r="E10" i="24"/>
  <c r="E30" i="24"/>
  <c r="E27" i="24"/>
  <c r="E24" i="24"/>
  <c r="E21" i="24"/>
  <c r="E18" i="24"/>
  <c r="E15" i="24"/>
  <c r="E12" i="24"/>
  <c r="E64" i="24"/>
  <c r="E65" i="24"/>
  <c r="E17" i="24" s="1"/>
  <c r="E66" i="24"/>
  <c r="E20" i="24" s="1"/>
  <c r="E67" i="24"/>
  <c r="E23" i="24" s="1"/>
  <c r="E68" i="24"/>
  <c r="E26" i="24" s="1"/>
  <c r="E69" i="24"/>
  <c r="E29" i="24" s="1"/>
  <c r="E70" i="24"/>
  <c r="E32" i="24" s="1"/>
  <c r="D64" i="24"/>
  <c r="D65" i="24"/>
  <c r="E16" i="24" s="1"/>
  <c r="D66" i="24"/>
  <c r="E19" i="24" s="1"/>
  <c r="D67" i="24"/>
  <c r="E22" i="24" s="1"/>
  <c r="D68" i="24"/>
  <c r="E25" i="24" s="1"/>
  <c r="D69" i="24"/>
  <c r="E28" i="24" s="1"/>
  <c r="D70" i="24"/>
  <c r="E31" i="24" s="1"/>
  <c r="D71" i="24" l="1"/>
  <c r="E71" i="24"/>
  <c r="E14" i="24"/>
  <c r="E13" i="24"/>
  <c r="G71" i="24"/>
  <c r="E6" i="24"/>
  <c r="C71" i="24" l="1"/>
  <c r="B71" i="24"/>
  <c r="E6" i="10" l="1"/>
  <c r="E6" i="27" l="1"/>
  <c r="E6" i="5"/>
  <c r="E15" i="5" s="1"/>
  <c r="E15" i="10" l="1"/>
  <c r="E15" i="6" l="1"/>
  <c r="E7" i="24" l="1"/>
  <c r="E6" i="12"/>
  <c r="E15" i="12" s="1"/>
  <c r="E6" i="26" l="1"/>
  <c r="E15" i="26" s="1"/>
  <c r="E15" i="2" l="1"/>
  <c r="E13" i="27" l="1"/>
  <c r="E49" i="24" l="1"/>
  <c r="E6" i="8"/>
  <c r="E15" i="8" s="1"/>
  <c r="E15" i="16" l="1"/>
</calcChain>
</file>

<file path=xl/sharedStrings.xml><?xml version="1.0" encoding="utf-8"?>
<sst xmlns="http://schemas.openxmlformats.org/spreadsheetml/2006/main" count="829" uniqueCount="115">
  <si>
    <t>Kohustusühik</t>
  </si>
  <si>
    <t>Fondikeskus</t>
  </si>
  <si>
    <t>Nõmme LOV</t>
  </si>
  <si>
    <t>Tallinna Sotsiaal- ja Tervishoiuamet</t>
  </si>
  <si>
    <t>Haabersti LOV</t>
  </si>
  <si>
    <t>Tallinna Kesklinna Valitsus</t>
  </si>
  <si>
    <t>Kristiine LOV</t>
  </si>
  <si>
    <t>Lasnamäe LOV</t>
  </si>
  <si>
    <t>Mustamäe LOV</t>
  </si>
  <si>
    <t>Pirita LOV</t>
  </si>
  <si>
    <t>Põhja-Tallinna Valitsus</t>
  </si>
  <si>
    <t>Toimetulekutoetus</t>
  </si>
  <si>
    <t>Matusetoetus</t>
  </si>
  <si>
    <t>,</t>
  </si>
  <si>
    <t>Nõmme</t>
  </si>
  <si>
    <t>Fond</t>
  </si>
  <si>
    <t>50600000</t>
  </si>
  <si>
    <t>Sotsiaalmaks</t>
  </si>
  <si>
    <t>50604000</t>
  </si>
  <si>
    <t>60100000</t>
  </si>
  <si>
    <t>FA-kood</t>
  </si>
  <si>
    <t>Kohustusühiku nimi</t>
  </si>
  <si>
    <t>Fondi nimi</t>
  </si>
  <si>
    <t>Summa EUR</t>
  </si>
  <si>
    <t>KULUD KOKKU:</t>
  </si>
  <si>
    <t>Tegevusala</t>
  </si>
  <si>
    <t>Fondiskeskus</t>
  </si>
  <si>
    <t>10201</t>
  </si>
  <si>
    <t>pensionilisa</t>
  </si>
  <si>
    <t>Pensionilisa</t>
  </si>
  <si>
    <t>Toetused eakatele</t>
  </si>
  <si>
    <t>10121</t>
  </si>
  <si>
    <t>puudega inimeste hooldajate eest makstav sotsiaalmaks</t>
  </si>
  <si>
    <t>10400</t>
  </si>
  <si>
    <t>Sissetulekust sõltuv toetus</t>
  </si>
  <si>
    <t>10701</t>
  </si>
  <si>
    <t>Toimetulekutoetus ja täiendavad sotsiaaltoetused</t>
  </si>
  <si>
    <t>Matusetoetused</t>
  </si>
  <si>
    <t>e-post:</t>
  </si>
  <si>
    <t>telefon:</t>
  </si>
  <si>
    <t>Ulli Luide</t>
  </si>
  <si>
    <t>ulli.luide@tallinnlv.ee</t>
  </si>
  <si>
    <t>Palk</t>
  </si>
  <si>
    <t>Töötuskindlustusmaks</t>
  </si>
  <si>
    <t>55040000</t>
  </si>
  <si>
    <t>Koolitusteenused</t>
  </si>
  <si>
    <t>Käibemaksukulu</t>
  </si>
  <si>
    <t>10900</t>
  </si>
  <si>
    <t>TTT maksmise hüvitis</t>
  </si>
  <si>
    <t>Juhtkoera pidamise toetus</t>
  </si>
  <si>
    <t>juhtkoera pidamise toetus</t>
  </si>
  <si>
    <t>KULUD-LOV-TTT</t>
  </si>
  <si>
    <t>10702</t>
  </si>
  <si>
    <t>Puuetega inimeste hooldajatoetus</t>
  </si>
  <si>
    <t>Puuetega inimeste hooldajate eest makstav sotsiaalmaks</t>
  </si>
  <si>
    <t>Hooldusperes järelhooldusteenuse kasutaja isiklike kulude katteks</t>
  </si>
  <si>
    <t>Toimetulekutoetus (toetusfond)</t>
  </si>
  <si>
    <t>Toimetulekutoetuse korraldamise kulu (toetusfond)</t>
  </si>
  <si>
    <t>LOV</t>
  </si>
  <si>
    <t>haabersti</t>
  </si>
  <si>
    <t>kesklinn</t>
  </si>
  <si>
    <t>kristiine</t>
  </si>
  <si>
    <t>lasnamäe</t>
  </si>
  <si>
    <t>mustamäe</t>
  </si>
  <si>
    <t>nõmme</t>
  </si>
  <si>
    <t>pirita</t>
  </si>
  <si>
    <t>p-tallinn</t>
  </si>
  <si>
    <t>Kokku</t>
  </si>
  <si>
    <t>Palgalisaks</t>
  </si>
  <si>
    <t>Koolitusteks</t>
  </si>
  <si>
    <t>NB! palume väljamaksetel kasutada FA-koodi</t>
  </si>
  <si>
    <t>10600</t>
  </si>
  <si>
    <t>Muud sissetulekust sõltuvad sotsiaalhoolekande toetused ja hüvitised</t>
  </si>
  <si>
    <t>Sissetulekust sõltumatud sotsiaalhoolekande toetused ja hüvitised</t>
  </si>
  <si>
    <t xml:space="preserve">Muud toetused puuetega inimestele ja nende hooldajatele </t>
  </si>
  <si>
    <t>Sotsiaaltoetused</t>
  </si>
  <si>
    <t>Marin Truman-Puustusmaa</t>
  </si>
  <si>
    <t>marin.truman-puustusmaa@tallinnlv.ee</t>
  </si>
  <si>
    <t>Pille Aadel</t>
  </si>
  <si>
    <t>pille.aadel@tallinnlv.ee</t>
  </si>
  <si>
    <t>Maarja Kuldjärv</t>
  </si>
  <si>
    <t>maarja.kuldjarv@tallinnlv.ee</t>
  </si>
  <si>
    <t>sissetulekust sõltuv toetus</t>
  </si>
  <si>
    <t>Tegevusprogramm:</t>
  </si>
  <si>
    <t>Teenus/toetus:</t>
  </si>
  <si>
    <t>Toimetulekuraskustes inimeste hoolekanne ja hoolekanne kriisisituatsioonides</t>
  </si>
  <si>
    <t>puudega inimeste hooldajatoetus</t>
  </si>
  <si>
    <t>järelhooldusteenuse kasutaja isiklike kulude toetus</t>
  </si>
  <si>
    <t>matusetoetus</t>
  </si>
  <si>
    <r>
      <t>Õiguslik alus, eelarve sihtostarve:</t>
    </r>
    <r>
      <rPr>
        <sz val="11"/>
        <rFont val="Arial"/>
        <family val="2"/>
        <charset val="186"/>
      </rPr>
      <t xml:space="preserve"> 
07.10.2021 nr 24 "Sotsiaalhoolekandelise abi andmise kord", 14.12.2022 nr 39 "Sotsiaaltoetuste määrad" § 3  ja 07.10.2021 nr 26 "Sotsiaaltoetuste maksmise tingimused ja kord" § 12.
Pensionilisa toetust on õigus saada inimesel: 
1) kes on riikliku pensionikindlustuse seaduse alusel määratud vanadus-, töövõimetus- või rahvapensioni saaja või täisealine toitjakaotuspensioni saaja (18–24-aastane inimene, kes õpib gümnaasiumi või kutseõppeasutuse statsionaarses õppes, rakenduskõrgkoolis või ülikoolis täiskoormusel; lesk, kelle töövõime on vähenenud; vanaduspensioniealine lesk; vanem, kelle töövõime on vähenenud; vanaduspensioniealine vanem; mittetöötav lesk, kes ootab last) või vähemalt 17-aastane inimene, kellel on töövõimetoetuse seaduse alusel tuvastatud osaline või puuduv töövõime, ja
2) kelle pensioni või töövõime andmed on kantud sotsiaalkaitse infosüsteemi või töövõime hindamise ja töövõimetoetuse andmekogusse, ja
3) kelle elukohana on rahvastikuregistrisse kantud Tallinna linn katkematult vähemalt alates toetuse taotlemise kalendriaastale eelnenud kalendriaasta 1. jaanuarist.   
(7) Toetust ei maksta ja soodustusi ei anta inimesele, kelle väljaspool kodu osutatava ööpäevase üldhooldusteenuse eest tasutakse või on sel kalendriaastal tasutud Tallinna linna eelarvest. </t>
    </r>
  </si>
  <si>
    <r>
      <t xml:space="preserve">Õiguslik alus, eelarve sihtostarve: 
</t>
    </r>
    <r>
      <rPr>
        <sz val="11"/>
        <rFont val="Arial"/>
        <family val="2"/>
        <charset val="186"/>
      </rPr>
      <t>Sotsiaalhoolekande seaduse § 131-135 (https://www.riigiteataja.ee/akt/126062018018?leiaKehtiv); 
Sotsiaaltoetuste määramise tingimused ja kord § 16 (https://www.riigiteataja.ee/akt/423122021014?leiaKehtiv). Toetust makstakse inimesele või perele, kelle kuu netosissetulek pärast  eluasemekulude mahaarvamist on alla kehtestatud toimetulekupiiri.</t>
    </r>
  </si>
  <si>
    <r>
      <t xml:space="preserve">Õiguslik alus, eelarve sihtostarve: 
</t>
    </r>
    <r>
      <rPr>
        <sz val="11"/>
        <rFont val="Arial"/>
        <family val="2"/>
        <charset val="186"/>
      </rPr>
      <t>Sotsiaalhoolekande seadus § 156 lg 1-2 (https://www.riigiteataja.ee/akt/126062018018?leiaKehtiv);  Riigieelarve seaduses kohaliku omavalitsuse üksustele määratud toetusfondi vahendite jaotamise ja kasutamise tingimused ja kord § 2 (https://www.riigiteataja.ee/akt/130012018019?leiaKehtiv).</t>
    </r>
    <r>
      <rPr>
        <b/>
        <sz val="11"/>
        <rFont val="Arial"/>
        <family val="2"/>
        <charset val="186"/>
      </rPr>
      <t xml:space="preserve"> Toetust võib LOV kasutada sotsiaalhoolekande osakonna, </t>
    </r>
    <r>
      <rPr>
        <sz val="11"/>
        <rFont val="Arial"/>
        <family val="2"/>
        <charset val="186"/>
      </rPr>
      <t>ennekõike toimetulekutoetust menetlevate töötajate toetamiseks (nt koolituskulu, palgalisa, konverents, välislähetus vms)</t>
    </r>
    <r>
      <rPr>
        <b/>
        <sz val="11"/>
        <rFont val="Arial"/>
        <family val="2"/>
        <charset val="186"/>
      </rPr>
      <t>.</t>
    </r>
  </si>
  <si>
    <t>Üürimistoetus</t>
  </si>
  <si>
    <t>üürimistoetus</t>
  </si>
  <si>
    <r>
      <t xml:space="preserve">Õiguslik alus, eelarve sihtostarve:  
</t>
    </r>
    <r>
      <rPr>
        <sz val="11"/>
        <rFont val="Arial"/>
        <family val="2"/>
        <charset val="186"/>
      </rPr>
      <t>Sotsiaaltoetuste maksmise tingimused ja kord § 13 (https://www.riigiteataja.ee/akt/423122021014?leiaKehtiv) ja Sotsiaalhoolekandelise abi andmise kord (https://www.riigiteataja.ee/akt/415102021004?leiaKehtiv). PS! Alates 2024. a on matusetoetus tulubaasi osa ega tule toetusfondist. Universaalset matusetoetust on õigus saada lahkunu eest, kelle RR järgne elukoht oli surma hetkel Tallinnas või tallinlasel, kes korraldab matuse inimesele, kellel puudus surma hetkel Eestis RR kanne (sh surnult sündinud laps) ning kelle eest ei ole võimalik saada matusetoetust muudest kohalikest omavalitsustest.</t>
    </r>
  </si>
  <si>
    <r>
      <t xml:space="preserve">Õiguslik alus, eelarve sihtostarve: 
</t>
    </r>
    <r>
      <rPr>
        <sz val="11"/>
        <rFont val="Arial"/>
        <family val="2"/>
        <charset val="186"/>
      </rPr>
      <t>Kõik järelhooldusel olevate noorte kulud, mida LOV peab kandma (igakuine 240.- isikl.kulud, eluase, huvitegevus, ühekordsed väljaminekud jne). 
Sotsiaalhoolekande seadus (§ 45*11 § 45*15 § 45*16)
Tallinna Linnavolikogu 07.10.2021 määrus nr 25 "Sotsiaalteenuste osutamise tingimused ja kord" (§ 4,7)</t>
    </r>
  </si>
  <si>
    <r>
      <t xml:space="preserve">Õiguslik alus, eelarve sihtostarve:
</t>
    </r>
    <r>
      <rPr>
        <sz val="11"/>
        <rFont val="Arial"/>
        <family val="2"/>
        <charset val="186"/>
      </rPr>
      <t>Sotsiaalhoolekandelise abi andmise kord (https://www.riigiteataja.ee/akt/415102021004?leiaKehtiv) ja Sotsiaaltoetuste maksmise tingimused ja kord (https://www.riigiteataja.ee/akt/412062024008?leiaKehtiv) § 14. 
Toetust makstakse majanduslikesse raskustesse sattunud tallinlastele, kellele jääb pärast eluasemekulude ja muude põhjendatud kulude (nt tasu sotsiaalteenuse eest, põhjendatud ostu kulu) katmist elamiseks vahendeid alla sissetulekupiiri. Toetust makstakse ennekõike tervise säilitamise, taastamise ja abivahenditega seotud kulude, õnnetusjuhtumite ja muude erakorraliste juhtumitega seotud väljaminekute, lapse hariduse ning huvi- ja sporditegevusega seotud kulutuste osaliseks või täielikuks hüvitamiseks.</t>
    </r>
  </si>
  <si>
    <r>
      <t xml:space="preserve">Õiguslik alus, eelarve sihtostarve:
</t>
    </r>
    <r>
      <rPr>
        <sz val="11"/>
        <rFont val="Arial"/>
        <family val="2"/>
        <charset val="186"/>
      </rPr>
      <t>Sotsiaalteenuste osutamise tingimused ja kord § 18 lg-d 2-7 (https://www.riigiteataja.ee/akt/415102021020?leiaKehtiv) ja Sotsiaalhoolekandelise abi andmise kord (https://www.riigiteataja.ee/akt/415102021004?leiaKehtiv).  Toetust makstakse (RR-järgsele) tallinlasele, kellel tervikliku abivajaduse hindamise käigus on tuvastatud eluruumi vajadus, mida saab katta vabaturult eluruumi leidmise abistamise ja ühekordse toetuse (kuni 900 €) maksmisega.</t>
    </r>
  </si>
  <si>
    <r>
      <rPr>
        <b/>
        <sz val="11"/>
        <rFont val="Arial"/>
        <family val="2"/>
        <charset val="186"/>
      </rPr>
      <t>Õiguslik alus, eelarve sihtostarve:</t>
    </r>
    <r>
      <rPr>
        <sz val="11"/>
        <rFont val="Arial"/>
        <family val="2"/>
        <charset val="186"/>
      </rPr>
      <t xml:space="preserve"> 
Tallinna Linnavolikogu 27. oktoobri 2021 määrus nr 26  ,,Sotsiaaltoetuste maksmise tingimused ja kord"  § 15 1 ja Tallinna Linnavolikogu 22. detsembri 2022 määrus nr 39 ,,Sotsiaaltoetuste määrad"  § 2 lõiked 4, 5 ja 5 1. 
Hooldajatoetuse maksmine on Tallinna linna enda meede.  Seda makstakse täisealise inimese hooldajale, kes on määratud alaliselt (või ajutiselt kuni kuueks kuuks puudeta inimesele) hooldama raske või sügava puude tõttu igapäevaelu toimingutes füüsilist kõrvalabi, juhendamist ja järelevalvet vajavat inimest. Hooldajale makstakse toetust juhul, kui tal ei ole hooldatava hooldusvajaduse tõttu võimalik osaleda täiskoormusega tööhõives ning hooldatava abivajadust ei ole võimalik katta muu abimeetmega, see tähendab, et hooldatav tõepoolest vajab kõrvalabi.</t>
    </r>
  </si>
  <si>
    <t>2281480100</t>
  </si>
  <si>
    <t xml:space="preserve">Asutuste vaheline 2026. aasta alaeelarve kulude muudatus </t>
  </si>
  <si>
    <t>* kuna 2026. aasta eelarve ei ole kinnitatud, siis alaeelarve jaotus tehtud 2025. aasta alguse järgi</t>
  </si>
  <si>
    <r>
      <rPr>
        <b/>
        <sz val="11"/>
        <rFont val="Arial"/>
        <family val="2"/>
        <charset val="186"/>
      </rPr>
      <t>Õiguslik alus, eelarve sihtostarve:</t>
    </r>
    <r>
      <rPr>
        <sz val="11"/>
        <rFont val="Arial"/>
        <family val="2"/>
        <charset val="186"/>
      </rPr>
      <t xml:space="preserve"> 
Tallinna Linnavolikogu 27. oktoobri 2021 määrus nr 26  ,,Sotsiaaltoetuste maksmise tingimused ja kord"  § 15 1  lõige 4 ja Sotsiaalmaksuseadus § 6 lg 11  punkt 1. 
Sotsiaalmaksu tasumise eesmärk on tervisekindlustuse ja tööstaaži jätkumise tagamiseks parandada turvatunnet hooldajatel, kes pakuvad hooldusvajadusega inimestele igapäevast kõrvalabi, juhendamist ja järelevalvet ning toetavad nende iseseisvat toimetulekut. Sotsiaalmaksu ei tasuta järgnevatel juhtudel:
•	kui hooldaja töötab (töötamisena käsitatakse tulu teenimist töö- või teenistuslepingu, võlaõigusliku või tsiviilõigusliku lepingu alusel);
•	kui hooldaja on osalise või puuduva töövõimega;
•	kui hoolaja on kuulunud viimasel kuuel kuul ettevõtte juhtorganite või omanike ringi.
Loetelus nimetatud olukordade korral tasub sotsiaalmaksu kas tööandja, riik või inimene ise.</t>
    </r>
  </si>
  <si>
    <r>
      <rPr>
        <b/>
        <sz val="11"/>
        <rFont val="Arial"/>
        <family val="2"/>
        <charset val="186"/>
      </rPr>
      <t>Õiguslik alus, eelarve sihtostarve:</t>
    </r>
    <r>
      <rPr>
        <sz val="11"/>
        <rFont val="Arial"/>
        <family val="2"/>
        <charset val="186"/>
      </rPr>
      <t xml:space="preserve">
07.10.2021 nr 24 "Sotsiaalhoolekandelise abi andmise kord", 14.12.2022 nr 39 "Sotsiaaltoetuste määrad" § 3 l 13 ja 07.10.2021 nr 26 "Sotsiaaltoetuste maksmise tingimused ja kord" § 11 Juhtkoera pidamise toetust on õigus saada inimesel:
  1) kellel Sotsiaalkindlustusamet on tuvastanud nägemisfunktsiooni häire tõttu raske või sügava puude ja
  2) kes kasutab igapäevaseks liikumiseks spetsiaalse väljaõppe saanud juhtkoera, kellega on läbinud kokkuõppe ja sooritanud sellekohase eksami, ja
  3) kelle kasutuses oleva juhtkoera andmed on kantud kohaliku omavalitsuse lemmikloomaregistrisse ja
  4) kelle kasutuses olev juhtkoer läbib iga aasta veterinaarkontrolli ning juhtkoerale on väljastatud tõend selle kohta, et ta on terve ja võimeline täitma juhtkoera ülesandeid.
Juhtkoera pidamise toetuse taotlemisel põhjendatakse toetuse vajadust ja esitatakse dokumendid, mis tõendavad toetuse saamise tingimustele vastamist. Taotluse esitamisega kohustub inimene teavitama linnaosa valitsust viivitamata sellest, kui ta loobub juhtkoera kasutamisest.
Juhtkoera pidamise toetust makstakse üks kord kvartalis (märtsis, juunis, septembris, detsembris) tingimusel, et kõik toetuse saamise nõuded on täidetud.
</t>
    </r>
  </si>
  <si>
    <t>Risto Nigol</t>
  </si>
  <si>
    <t>risto.nigol@tallinnlv.ee</t>
  </si>
  <si>
    <t xml:space="preserve">Toetuse vastutaja STAs: </t>
  </si>
  <si>
    <t>Merle Ploompuu</t>
  </si>
  <si>
    <t>merle.ploompuu@tallinnlv.ee</t>
  </si>
  <si>
    <t>* raha jagatakse LOV-idele lähtudes jagamisele kuuluvast summast ja eelmise aasta toimetulekutoetuse taotlustest LOV-iti</t>
  </si>
  <si>
    <t>SM</t>
  </si>
  <si>
    <t>TK</t>
  </si>
  <si>
    <t>Koolitus KM-ta</t>
  </si>
  <si>
    <t>Koolituse KM</t>
  </si>
  <si>
    <t>50027000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</si>
</sst>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quot;kr&quot;_-;\-* #,##0.00\ &quot;kr&quot;_-;_-* &quot;-&quot;??\ &quot;kr&quot;_-;_-@_-"/>
  </numFmts>
  <fonts count="24" x14ac:knownFonts="1">
    <font>
      <sz val="10"/>
      <name val="Arial"/>
      <charset val="186"/>
    </font>
    <font>
      <sz val="10"/>
      <name val="Arial"/>
      <family val="2"/>
      <charset val="186"/>
    </font>
    <font>
      <b/>
      <sz val="10"/>
      <name val="Arial"/>
      <family val="2"/>
      <charset val="186"/>
    </font>
    <font>
      <u/>
      <sz val="10"/>
      <color indexed="12"/>
      <name val="Arial"/>
      <family val="2"/>
      <charset val="186"/>
    </font>
    <font>
      <sz val="11"/>
      <color theme="1"/>
      <name val="Calibri"/>
      <family val="2"/>
      <charset val="186"/>
      <scheme val="minor"/>
    </font>
    <font>
      <sz val="12"/>
      <name val="Arial"/>
      <family val="2"/>
      <charset val="186"/>
    </font>
    <font>
      <b/>
      <sz val="11"/>
      <name val="Arial"/>
      <family val="2"/>
      <charset val="186"/>
    </font>
    <font>
      <b/>
      <sz val="11"/>
      <name val="Arial"/>
      <family val="2"/>
    </font>
    <font>
      <sz val="11"/>
      <name val="Arial"/>
      <family val="2"/>
    </font>
    <font>
      <sz val="11"/>
      <name val="Arial"/>
      <family val="2"/>
      <charset val="186"/>
    </font>
    <font>
      <sz val="8"/>
      <name val="Arial"/>
      <family val="2"/>
      <charset val="186"/>
    </font>
    <font>
      <i/>
      <sz val="9"/>
      <name val="Arial"/>
      <family val="2"/>
      <charset val="186"/>
    </font>
    <font>
      <sz val="9"/>
      <name val="Arial"/>
      <family val="2"/>
    </font>
    <font>
      <u/>
      <sz val="9"/>
      <color indexed="12"/>
      <name val="Arial"/>
      <family val="2"/>
    </font>
    <font>
      <i/>
      <sz val="9"/>
      <name val="Arial"/>
      <family val="2"/>
    </font>
    <font>
      <u/>
      <sz val="9"/>
      <color indexed="12"/>
      <name val="Arial"/>
      <family val="2"/>
      <charset val="186"/>
    </font>
    <font>
      <sz val="10"/>
      <name val="Arial"/>
      <family val="2"/>
    </font>
    <font>
      <sz val="11"/>
      <name val="Calibri"/>
      <family val="2"/>
      <charset val="186"/>
    </font>
    <font>
      <b/>
      <sz val="11"/>
      <name val="Calibri"/>
      <family val="2"/>
      <charset val="186"/>
    </font>
    <font>
      <sz val="11"/>
      <color rgb="FF000000"/>
      <name val="Calibri"/>
      <family val="2"/>
      <charset val="186"/>
    </font>
    <font>
      <u/>
      <sz val="10"/>
      <color theme="10"/>
      <name val="Arial"/>
      <family val="2"/>
      <charset val="186"/>
    </font>
    <font>
      <b/>
      <sz val="11"/>
      <color rgb="FFFF0000"/>
      <name val="Arial"/>
      <family val="2"/>
      <charset val="186"/>
    </font>
    <font>
      <sz val="9"/>
      <color theme="1"/>
      <name val="Arial"/>
      <family val="2"/>
      <charset val="186"/>
    </font>
    <font>
      <u/>
      <sz val="9"/>
      <color theme="10"/>
      <name val="Arial"/>
      <family val="2"/>
      <charset val="186"/>
    </font>
  </fonts>
  <fills count="5">
    <fill>
      <patternFill patternType="none"/>
    </fill>
    <fill>
      <patternFill patternType="gray125"/>
    </fill>
    <fill>
      <patternFill patternType="solid">
        <fgColor theme="4" tint="0.59999389629810485"/>
        <bgColor indexed="64"/>
      </patternFill>
    </fill>
    <fill>
      <patternFill patternType="solid">
        <fgColor theme="6" tint="0.59999389629810485"/>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3" fillId="0" borderId="0" applyNumberFormat="0" applyFill="0" applyBorder="0" applyAlignment="0" applyProtection="0">
      <alignment vertical="top"/>
      <protection locked="0"/>
    </xf>
    <xf numFmtId="0" fontId="5" fillId="0" borderId="0"/>
    <xf numFmtId="0" fontId="4" fillId="0" borderId="0"/>
    <xf numFmtId="0" fontId="19" fillId="0" borderId="0"/>
    <xf numFmtId="0" fontId="20" fillId="0" borderId="0" applyNumberFormat="0" applyFill="0" applyBorder="0" applyAlignment="0" applyProtection="0"/>
    <xf numFmtId="164" fontId="1" fillId="0" borderId="0" applyFont="0" applyFill="0" applyBorder="0" applyAlignment="0" applyProtection="0"/>
    <xf numFmtId="0" fontId="1" fillId="0" borderId="0"/>
    <xf numFmtId="0" fontId="20" fillId="0" borderId="0" applyNumberFormat="0" applyFill="0" applyBorder="0" applyAlignment="0" applyProtection="0"/>
  </cellStyleXfs>
  <cellXfs count="64">
    <xf numFmtId="0" fontId="0" fillId="0" borderId="0" xfId="0"/>
    <xf numFmtId="0" fontId="1" fillId="0" borderId="0" xfId="0" applyFont="1"/>
    <xf numFmtId="0" fontId="1" fillId="0" borderId="1" xfId="0" applyFont="1" applyBorder="1"/>
    <xf numFmtId="3" fontId="1" fillId="0" borderId="0" xfId="0" applyNumberFormat="1" applyFont="1"/>
    <xf numFmtId="0" fontId="6" fillId="0" borderId="0" xfId="0" applyFont="1"/>
    <xf numFmtId="0" fontId="7" fillId="0" borderId="0" xfId="0" applyFont="1" applyAlignment="1">
      <alignment horizontal="left"/>
    </xf>
    <xf numFmtId="0" fontId="8" fillId="0" borderId="0" xfId="0" applyFont="1"/>
    <xf numFmtId="0" fontId="8" fillId="0" borderId="0" xfId="0" applyFont="1" applyAlignment="1">
      <alignment horizontal="left"/>
    </xf>
    <xf numFmtId="0" fontId="8" fillId="0" borderId="0" xfId="0" applyFont="1" applyAlignment="1">
      <alignment horizontal="right"/>
    </xf>
    <xf numFmtId="0" fontId="8" fillId="0" borderId="1" xfId="0" applyFont="1" applyBorder="1"/>
    <xf numFmtId="3" fontId="8" fillId="0" borderId="1" xfId="0" applyNumberFormat="1" applyFont="1" applyBorder="1"/>
    <xf numFmtId="0" fontId="8" fillId="0" borderId="1" xfId="0" applyFont="1" applyBorder="1" applyAlignment="1">
      <alignment horizontal="right"/>
    </xf>
    <xf numFmtId="0" fontId="7" fillId="0" borderId="1" xfId="0" applyFont="1" applyBorder="1" applyAlignment="1">
      <alignment horizontal="right"/>
    </xf>
    <xf numFmtId="0" fontId="7" fillId="0" borderId="0" xfId="0" applyFont="1" applyAlignment="1">
      <alignment horizontal="right"/>
    </xf>
    <xf numFmtId="0" fontId="9" fillId="0" borderId="0" xfId="0" applyFont="1" applyAlignment="1">
      <alignment horizontal="left"/>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Border="1" applyAlignment="1">
      <alignment horizontal="left"/>
    </xf>
    <xf numFmtId="3" fontId="9" fillId="0" borderId="1" xfId="0" applyNumberFormat="1" applyFont="1" applyBorder="1"/>
    <xf numFmtId="3" fontId="6" fillId="0" borderId="1" xfId="0" applyNumberFormat="1" applyFont="1" applyBorder="1"/>
    <xf numFmtId="0" fontId="11" fillId="0" borderId="0" xfId="0" applyFont="1"/>
    <xf numFmtId="0" fontId="12" fillId="0" borderId="0" xfId="0" applyFont="1"/>
    <xf numFmtId="0" fontId="12" fillId="0" borderId="0" xfId="0" applyFont="1" applyAlignment="1">
      <alignment horizontal="left"/>
    </xf>
    <xf numFmtId="0" fontId="13" fillId="0" borderId="0" xfId="1" applyFont="1" applyAlignment="1" applyProtection="1">
      <alignment horizontal="left"/>
    </xf>
    <xf numFmtId="0" fontId="14" fillId="0" borderId="0" xfId="0" applyFont="1"/>
    <xf numFmtId="3" fontId="8" fillId="0" borderId="1" xfId="0" applyNumberFormat="1" applyFont="1" applyBorder="1" applyAlignment="1">
      <alignment horizontal="right"/>
    </xf>
    <xf numFmtId="0" fontId="15" fillId="0" borderId="0" xfId="1" applyFont="1" applyAlignment="1" applyProtection="1">
      <alignment horizontal="left"/>
    </xf>
    <xf numFmtId="0" fontId="16" fillId="0" borderId="1" xfId="0" applyFont="1" applyBorder="1"/>
    <xf numFmtId="0" fontId="17" fillId="0" borderId="0" xfId="0" applyFont="1" applyAlignment="1">
      <alignment vertical="center"/>
    </xf>
    <xf numFmtId="0" fontId="18" fillId="0" borderId="0" xfId="0" applyFont="1" applyAlignment="1">
      <alignment vertical="center"/>
    </xf>
    <xf numFmtId="0" fontId="17" fillId="0" borderId="0" xfId="0" applyFont="1"/>
    <xf numFmtId="0" fontId="11" fillId="0" borderId="0" xfId="0" applyFont="1" applyFill="1"/>
    <xf numFmtId="0" fontId="12" fillId="0" borderId="0" xfId="0" applyFont="1" applyFill="1"/>
    <xf numFmtId="0" fontId="8" fillId="0" borderId="0" xfId="0" applyFont="1" applyFill="1"/>
    <xf numFmtId="0" fontId="7" fillId="0" borderId="0" xfId="0" applyFont="1" applyFill="1" applyAlignment="1">
      <alignment horizontal="right"/>
    </xf>
    <xf numFmtId="4" fontId="6" fillId="0" borderId="1" xfId="0" applyNumberFormat="1" applyFont="1" applyBorder="1"/>
    <xf numFmtId="0" fontId="8" fillId="0" borderId="1" xfId="0" quotePrefix="1" applyFont="1" applyBorder="1" applyAlignment="1">
      <alignment horizontal="right"/>
    </xf>
    <xf numFmtId="0" fontId="6" fillId="2" borderId="1" xfId="0" applyFont="1" applyFill="1" applyBorder="1"/>
    <xf numFmtId="0" fontId="6" fillId="0" borderId="1" xfId="0" applyFont="1" applyBorder="1"/>
    <xf numFmtId="0" fontId="21" fillId="0" borderId="0" xfId="0" applyFont="1"/>
    <xf numFmtId="3" fontId="22" fillId="0" borderId="0" xfId="0" applyNumberFormat="1" applyFont="1"/>
    <xf numFmtId="3" fontId="8" fillId="0" borderId="0" xfId="0" applyNumberFormat="1" applyFont="1"/>
    <xf numFmtId="49" fontId="8" fillId="0" borderId="1" xfId="0" quotePrefix="1" applyNumberFormat="1" applyFont="1" applyBorder="1" applyAlignment="1">
      <alignment horizontal="right"/>
    </xf>
    <xf numFmtId="0" fontId="22" fillId="0" borderId="0" xfId="0" applyFont="1"/>
    <xf numFmtId="0" fontId="9" fillId="0" borderId="0" xfId="0" applyFont="1" applyAlignment="1">
      <alignment horizontal="left" vertical="top" wrapText="1"/>
    </xf>
    <xf numFmtId="0" fontId="9" fillId="0" borderId="0" xfId="0" applyFont="1" applyAlignment="1">
      <alignment horizontal="left" vertical="top"/>
    </xf>
    <xf numFmtId="0" fontId="23" fillId="0" borderId="0" xfId="5" applyFont="1" applyAlignment="1" applyProtection="1">
      <alignment horizontal="left"/>
    </xf>
    <xf numFmtId="4" fontId="9" fillId="0" borderId="1" xfId="0" applyNumberFormat="1" applyFont="1" applyBorder="1"/>
    <xf numFmtId="0" fontId="23" fillId="0" borderId="0" xfId="5" applyFont="1"/>
    <xf numFmtId="0" fontId="8" fillId="0" borderId="1" xfId="0" applyFont="1" applyFill="1" applyBorder="1"/>
    <xf numFmtId="0" fontId="0" fillId="0" borderId="1" xfId="0" applyBorder="1"/>
    <xf numFmtId="0" fontId="6" fillId="0" borderId="0" xfId="0" applyFont="1" applyAlignment="1">
      <alignment horizontal="left" vertical="top" wrapText="1"/>
    </xf>
    <xf numFmtId="0" fontId="6" fillId="0" borderId="0" xfId="0" applyFont="1" applyAlignment="1">
      <alignment horizontal="left" vertical="top"/>
    </xf>
    <xf numFmtId="0" fontId="9" fillId="0" borderId="0" xfId="0" applyFont="1" applyAlignment="1">
      <alignment horizontal="left" vertical="top" wrapText="1"/>
    </xf>
    <xf numFmtId="0" fontId="9" fillId="0" borderId="0" xfId="0" applyFont="1" applyAlignment="1">
      <alignment horizontal="left" vertical="top"/>
    </xf>
    <xf numFmtId="0" fontId="6" fillId="0" borderId="0" xfId="0" applyFont="1" applyAlignment="1">
      <alignment horizontal="left" vertical="top" wrapText="1"/>
    </xf>
    <xf numFmtId="0" fontId="6" fillId="0" borderId="0" xfId="0" applyFont="1" applyAlignment="1">
      <alignment horizontal="left" vertical="top"/>
    </xf>
    <xf numFmtId="0" fontId="9" fillId="0" borderId="1" xfId="0" applyFont="1" applyBorder="1"/>
    <xf numFmtId="0" fontId="9" fillId="0" borderId="1" xfId="0" quotePrefix="1" applyFont="1" applyBorder="1" applyAlignment="1">
      <alignment horizontal="right"/>
    </xf>
    <xf numFmtId="4" fontId="1" fillId="0" borderId="1" xfId="0" applyNumberFormat="1" applyFont="1" applyBorder="1"/>
    <xf numFmtId="0" fontId="6" fillId="4" borderId="1" xfId="0" applyFont="1" applyFill="1" applyBorder="1"/>
    <xf numFmtId="4" fontId="8" fillId="0" borderId="1" xfId="0" applyNumberFormat="1" applyFont="1" applyBorder="1"/>
    <xf numFmtId="4" fontId="2" fillId="3" borderId="1" xfId="0" applyNumberFormat="1" applyFont="1" applyFill="1" applyBorder="1"/>
    <xf numFmtId="4" fontId="8" fillId="0" borderId="0" xfId="0" applyNumberFormat="1" applyFont="1"/>
  </cellXfs>
  <cellStyles count="9">
    <cellStyle name="Currency 2" xfId="6" xr:uid="{7FDA928F-F9E9-458C-9C04-2C9B7D994EEC}"/>
    <cellStyle name="Hüperlink" xfId="1" xr:uid="{00FAC47F-2A3E-4DDF-A7A4-7CA11373E57D}"/>
    <cellStyle name="Hüperlink 2" xfId="8" xr:uid="{9FAE47C4-4C4E-4590-946D-DFDC332ABA9F}"/>
    <cellStyle name="Hyperlink" xfId="5" builtinId="8"/>
    <cellStyle name="Normal" xfId="0" builtinId="0"/>
    <cellStyle name="Normal 2" xfId="2" xr:uid="{00000000-0005-0000-0000-000002000000}"/>
    <cellStyle name="Normal 3" xfId="3" xr:uid="{00000000-0005-0000-0000-000003000000}"/>
    <cellStyle name="Normal 4" xfId="4" xr:uid="{F9991172-5D14-49FB-A7AF-00CEEAAC02F9}"/>
    <cellStyle name="Normal 5" xfId="7" xr:uid="{57DAE0E1-80E3-4CB5-B257-C47AF8D39C2B}"/>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tel:57862797"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ulli.luide@tallinnlv.ee"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tel:57862797"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pille.aadel@tallinnlv.ee" TargetMode="External"/><Relationship Id="rId1" Type="http://schemas.openxmlformats.org/officeDocument/2006/relationships/hyperlink" Target="tel:6404329"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risto.nigol@tallinnlv.ee"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maarja.kuldjarv@tallinnlv.ee"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katrin.sari@tallinnlv.ee"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merle.ploompuu@tallinnlv.ee"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ulli.luide@tallinnlv.ee"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ulli.luide@tallinnlv.e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4"/>
  <sheetViews>
    <sheetView tabSelected="1" zoomScale="90" zoomScaleNormal="90" workbookViewId="0">
      <pane xSplit="4" ySplit="5" topLeftCell="E6" activePane="bottomRight" state="frozen"/>
      <selection activeCell="D33" sqref="D33"/>
      <selection pane="topRight" activeCell="D33" sqref="D33"/>
      <selection pane="bottomLeft" activeCell="D33" sqref="D33"/>
      <selection pane="bottomRight" activeCell="H6" sqref="H6"/>
    </sheetView>
  </sheetViews>
  <sheetFormatPr defaultColWidth="9.44140625" defaultRowHeight="13.8" x14ac:dyDescent="0.25"/>
  <cols>
    <col min="1" max="6" width="15.33203125" style="6" customWidth="1"/>
    <col min="7" max="9" width="39.6640625" style="6" customWidth="1"/>
    <col min="10" max="10" width="17.5546875" style="1" customWidth="1"/>
    <col min="11" max="16384" width="9.44140625" style="1"/>
  </cols>
  <sheetData>
    <row r="1" spans="1:10" x14ac:dyDescent="0.25">
      <c r="A1" s="5" t="s">
        <v>100</v>
      </c>
      <c r="C1" s="7"/>
    </row>
    <row r="2" spans="1:10" x14ac:dyDescent="0.25">
      <c r="A2" s="5" t="s">
        <v>83</v>
      </c>
      <c r="C2" s="7" t="s">
        <v>75</v>
      </c>
    </row>
    <row r="3" spans="1:10" x14ac:dyDescent="0.25">
      <c r="A3" s="4" t="s">
        <v>84</v>
      </c>
      <c r="C3" s="14" t="s">
        <v>53</v>
      </c>
    </row>
    <row r="4" spans="1:10" x14ac:dyDescent="0.25">
      <c r="E4" s="8"/>
      <c r="G4" s="8"/>
      <c r="H4" s="8"/>
    </row>
    <row r="5" spans="1:10" x14ac:dyDescent="0.25">
      <c r="A5" s="15" t="s">
        <v>15</v>
      </c>
      <c r="B5" s="15" t="s">
        <v>1</v>
      </c>
      <c r="C5" s="15" t="s">
        <v>0</v>
      </c>
      <c r="D5" s="15" t="s">
        <v>20</v>
      </c>
      <c r="E5" s="15" t="s">
        <v>23</v>
      </c>
      <c r="F5" s="15" t="s">
        <v>25</v>
      </c>
      <c r="G5" s="15" t="s">
        <v>22</v>
      </c>
      <c r="H5" s="15" t="s">
        <v>26</v>
      </c>
      <c r="I5" s="15" t="s">
        <v>21</v>
      </c>
    </row>
    <row r="6" spans="1:10" x14ac:dyDescent="0.25">
      <c r="A6" s="11">
        <v>2283928000</v>
      </c>
      <c r="B6" s="9">
        <v>240099</v>
      </c>
      <c r="C6" s="11">
        <v>41312000</v>
      </c>
      <c r="D6" s="12"/>
      <c r="E6" s="10">
        <f>-SUM(E7:E14)</f>
        <v>-1594000</v>
      </c>
      <c r="F6" s="11">
        <v>10124</v>
      </c>
      <c r="G6" s="9" t="s">
        <v>86</v>
      </c>
      <c r="H6" s="9" t="s">
        <v>3</v>
      </c>
      <c r="I6" s="2" t="s">
        <v>73</v>
      </c>
    </row>
    <row r="7" spans="1:10" x14ac:dyDescent="0.25">
      <c r="A7" s="11">
        <v>2283928000</v>
      </c>
      <c r="B7" s="9">
        <v>260099</v>
      </c>
      <c r="C7" s="11">
        <v>41312000</v>
      </c>
      <c r="D7" s="9"/>
      <c r="E7" s="10">
        <v>160000</v>
      </c>
      <c r="F7" s="11">
        <v>10124</v>
      </c>
      <c r="G7" s="9" t="s">
        <v>86</v>
      </c>
      <c r="H7" s="9" t="s">
        <v>4</v>
      </c>
      <c r="I7" s="2" t="s">
        <v>73</v>
      </c>
    </row>
    <row r="8" spans="1:10" x14ac:dyDescent="0.25">
      <c r="A8" s="11">
        <v>2283928000</v>
      </c>
      <c r="B8" s="9">
        <v>263099</v>
      </c>
      <c r="C8" s="11">
        <v>41312000</v>
      </c>
      <c r="D8" s="9"/>
      <c r="E8" s="10">
        <v>115000</v>
      </c>
      <c r="F8" s="11">
        <v>10124</v>
      </c>
      <c r="G8" s="9" t="s">
        <v>86</v>
      </c>
      <c r="H8" s="9" t="s">
        <v>5</v>
      </c>
      <c r="I8" s="2" t="s">
        <v>73</v>
      </c>
    </row>
    <row r="9" spans="1:10" x14ac:dyDescent="0.25">
      <c r="A9" s="11">
        <v>2283928000</v>
      </c>
      <c r="B9" s="9">
        <v>265099</v>
      </c>
      <c r="C9" s="11">
        <v>41312000</v>
      </c>
      <c r="D9" s="9"/>
      <c r="E9" s="10">
        <v>110000</v>
      </c>
      <c r="F9" s="11">
        <v>10124</v>
      </c>
      <c r="G9" s="9" t="s">
        <v>86</v>
      </c>
      <c r="H9" s="9" t="s">
        <v>6</v>
      </c>
      <c r="I9" s="2" t="s">
        <v>73</v>
      </c>
    </row>
    <row r="10" spans="1:10" x14ac:dyDescent="0.25">
      <c r="A10" s="11">
        <v>2283928000</v>
      </c>
      <c r="B10" s="9">
        <v>269099</v>
      </c>
      <c r="C10" s="11">
        <v>41312000</v>
      </c>
      <c r="D10" s="17"/>
      <c r="E10" s="10">
        <v>580000</v>
      </c>
      <c r="F10" s="11">
        <v>10124</v>
      </c>
      <c r="G10" s="9" t="s">
        <v>86</v>
      </c>
      <c r="H10" s="9" t="s">
        <v>7</v>
      </c>
      <c r="I10" s="2" t="s">
        <v>73</v>
      </c>
    </row>
    <row r="11" spans="1:10" x14ac:dyDescent="0.25">
      <c r="A11" s="11">
        <v>2283928000</v>
      </c>
      <c r="B11" s="9">
        <v>271099</v>
      </c>
      <c r="C11" s="11">
        <v>41312000</v>
      </c>
      <c r="D11" s="12"/>
      <c r="E11" s="10">
        <v>260000</v>
      </c>
      <c r="F11" s="11">
        <v>10124</v>
      </c>
      <c r="G11" s="9" t="s">
        <v>86</v>
      </c>
      <c r="H11" s="9" t="s">
        <v>8</v>
      </c>
      <c r="I11" s="2" t="s">
        <v>73</v>
      </c>
      <c r="J11" s="3"/>
    </row>
    <row r="12" spans="1:10" x14ac:dyDescent="0.25">
      <c r="A12" s="11">
        <v>2283928000</v>
      </c>
      <c r="B12" s="9">
        <v>274099</v>
      </c>
      <c r="C12" s="11">
        <v>41312000</v>
      </c>
      <c r="D12" s="17"/>
      <c r="E12" s="10">
        <v>128000</v>
      </c>
      <c r="F12" s="11">
        <v>10124</v>
      </c>
      <c r="G12" s="9" t="s">
        <v>86</v>
      </c>
      <c r="H12" s="9" t="s">
        <v>2</v>
      </c>
      <c r="I12" s="2" t="s">
        <v>73</v>
      </c>
    </row>
    <row r="13" spans="1:10" x14ac:dyDescent="0.25">
      <c r="A13" s="11">
        <v>2283928000</v>
      </c>
      <c r="B13" s="9">
        <v>279099</v>
      </c>
      <c r="C13" s="11">
        <v>41312000</v>
      </c>
      <c r="D13" s="9"/>
      <c r="E13" s="10">
        <v>36000</v>
      </c>
      <c r="F13" s="11">
        <v>10124</v>
      </c>
      <c r="G13" s="9" t="s">
        <v>86</v>
      </c>
      <c r="H13" s="9" t="s">
        <v>9</v>
      </c>
      <c r="I13" s="2" t="s">
        <v>73</v>
      </c>
    </row>
    <row r="14" spans="1:10" x14ac:dyDescent="0.25">
      <c r="A14" s="11">
        <v>2283928000</v>
      </c>
      <c r="B14" s="9">
        <v>281099</v>
      </c>
      <c r="C14" s="11">
        <v>41312000</v>
      </c>
      <c r="D14" s="9"/>
      <c r="E14" s="10">
        <v>205000</v>
      </c>
      <c r="F14" s="11">
        <v>10124</v>
      </c>
      <c r="G14" s="9" t="s">
        <v>86</v>
      </c>
      <c r="H14" s="9" t="s">
        <v>10</v>
      </c>
      <c r="I14" s="2" t="s">
        <v>73</v>
      </c>
    </row>
    <row r="15" spans="1:10" x14ac:dyDescent="0.25">
      <c r="A15" s="9"/>
      <c r="B15" s="9"/>
      <c r="C15" s="9"/>
      <c r="D15" s="12" t="s">
        <v>24</v>
      </c>
      <c r="E15" s="19">
        <f>SUM(E6:E14)</f>
        <v>0</v>
      </c>
      <c r="F15" s="9"/>
      <c r="G15" s="9"/>
      <c r="H15" s="9"/>
      <c r="I15" s="9"/>
    </row>
    <row r="16" spans="1:10" x14ac:dyDescent="0.25">
      <c r="D16" s="13"/>
      <c r="J16" s="6"/>
    </row>
    <row r="17" spans="1:10" x14ac:dyDescent="0.25">
      <c r="D17" s="13"/>
      <c r="J17" s="6"/>
    </row>
    <row r="18" spans="1:10" ht="82.5" customHeight="1" x14ac:dyDescent="0.25">
      <c r="A18" s="53" t="s">
        <v>98</v>
      </c>
      <c r="B18" s="54"/>
      <c r="C18" s="54"/>
      <c r="D18" s="54"/>
      <c r="E18" s="54"/>
      <c r="F18" s="54"/>
      <c r="G18" s="54"/>
      <c r="H18" s="54"/>
      <c r="I18" s="54"/>
      <c r="J18" s="6"/>
    </row>
    <row r="19" spans="1:10" x14ac:dyDescent="0.25">
      <c r="A19" s="31"/>
      <c r="B19" s="31"/>
      <c r="J19" s="6"/>
    </row>
    <row r="20" spans="1:10" x14ac:dyDescent="0.25">
      <c r="A20" s="31" t="s">
        <v>101</v>
      </c>
      <c r="D20" s="13"/>
      <c r="J20" s="6"/>
    </row>
    <row r="21" spans="1:10" x14ac:dyDescent="0.25">
      <c r="A21" s="31"/>
      <c r="B21" s="31"/>
      <c r="J21" s="6"/>
    </row>
    <row r="22" spans="1:10" x14ac:dyDescent="0.25">
      <c r="A22" s="21" t="s">
        <v>106</v>
      </c>
      <c r="B22" s="21"/>
      <c r="C22" s="22" t="s">
        <v>76</v>
      </c>
      <c r="J22" s="6"/>
    </row>
    <row r="23" spans="1:10" x14ac:dyDescent="0.25">
      <c r="A23" s="21" t="s">
        <v>39</v>
      </c>
      <c r="B23" s="21"/>
      <c r="C23" s="22">
        <v>57862797</v>
      </c>
      <c r="J23" s="6"/>
    </row>
    <row r="24" spans="1:10" x14ac:dyDescent="0.25">
      <c r="A24" s="21" t="s">
        <v>38</v>
      </c>
      <c r="B24" s="21"/>
      <c r="C24" s="23" t="s">
        <v>77</v>
      </c>
      <c r="D24" s="7"/>
      <c r="J24" s="6"/>
    </row>
  </sheetData>
  <mergeCells count="1">
    <mergeCell ref="A18:I18"/>
  </mergeCells>
  <phoneticPr fontId="10" type="noConversion"/>
  <hyperlinks>
    <hyperlink ref="C23" r:id="rId1" display="tel:57862797" xr:uid="{0CAB96A1-11D3-4DE2-886A-8328A5765895}"/>
  </hyperlinks>
  <printOptions horizontalCentered="1"/>
  <pageMargins left="0.74803149606299213" right="0.22" top="0.98425196850393704" bottom="0.98425196850393704" header="0.51181102362204722" footer="0.51181102362204722"/>
  <pageSetup paperSize="9"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CEACA-2AD6-4EB6-A722-DEAA80B8CD7F}">
  <dimension ref="A1:J72"/>
  <sheetViews>
    <sheetView zoomScale="90" zoomScaleNormal="90" workbookViewId="0">
      <pane xSplit="4" ySplit="5" topLeftCell="E6" activePane="bottomRight" state="frozen"/>
      <selection activeCell="D33" sqref="D33"/>
      <selection pane="topRight" activeCell="D33" sqref="D33"/>
      <selection pane="bottomLeft" activeCell="D33" sqref="D33"/>
      <selection pane="bottomRight" activeCell="H57" sqref="H57"/>
    </sheetView>
  </sheetViews>
  <sheetFormatPr defaultColWidth="9.44140625" defaultRowHeight="13.8" x14ac:dyDescent="0.25"/>
  <cols>
    <col min="1" max="3" width="15.33203125" style="6" customWidth="1"/>
    <col min="4" max="4" width="17.33203125" style="6" customWidth="1"/>
    <col min="5" max="6" width="15.33203125" style="6" customWidth="1"/>
    <col min="7" max="9" width="39.6640625" style="6" customWidth="1"/>
    <col min="10" max="10" width="17.5546875" style="1" customWidth="1"/>
    <col min="11" max="16384" width="9.44140625" style="1"/>
  </cols>
  <sheetData>
    <row r="1" spans="1:9" x14ac:dyDescent="0.25">
      <c r="A1" s="5" t="s">
        <v>100</v>
      </c>
      <c r="C1" s="7"/>
    </row>
    <row r="2" spans="1:9" x14ac:dyDescent="0.25">
      <c r="A2" s="5" t="s">
        <v>83</v>
      </c>
      <c r="C2" s="7" t="s">
        <v>85</v>
      </c>
    </row>
    <row r="3" spans="1:9" x14ac:dyDescent="0.25">
      <c r="A3" s="4" t="s">
        <v>84</v>
      </c>
      <c r="C3" s="14" t="s">
        <v>57</v>
      </c>
    </row>
    <row r="4" spans="1:9" x14ac:dyDescent="0.25">
      <c r="E4" s="8"/>
      <c r="G4" s="8"/>
      <c r="H4" s="8"/>
    </row>
    <row r="5" spans="1:9" x14ac:dyDescent="0.25">
      <c r="A5" s="15" t="s">
        <v>15</v>
      </c>
      <c r="B5" s="15" t="s">
        <v>1</v>
      </c>
      <c r="C5" s="15" t="s">
        <v>0</v>
      </c>
      <c r="D5" s="15" t="s">
        <v>20</v>
      </c>
      <c r="E5" s="15" t="s">
        <v>23</v>
      </c>
      <c r="F5" s="16" t="s">
        <v>25</v>
      </c>
      <c r="G5" s="15" t="s">
        <v>22</v>
      </c>
      <c r="H5" s="15" t="s">
        <v>26</v>
      </c>
      <c r="I5" s="16" t="s">
        <v>21</v>
      </c>
    </row>
    <row r="6" spans="1:9" x14ac:dyDescent="0.25">
      <c r="A6" s="58" t="s">
        <v>99</v>
      </c>
      <c r="B6" s="9">
        <v>240099</v>
      </c>
      <c r="C6" s="36" t="s">
        <v>114</v>
      </c>
      <c r="D6" s="9" t="s">
        <v>51</v>
      </c>
      <c r="E6" s="47">
        <f>-(E9+E12+E15+E18+E21+E24+E27+E30)</f>
        <v>-66220</v>
      </c>
      <c r="F6" s="11" t="s">
        <v>47</v>
      </c>
      <c r="G6" s="9" t="s">
        <v>42</v>
      </c>
      <c r="H6" s="9" t="s">
        <v>3</v>
      </c>
      <c r="I6" s="9" t="s">
        <v>48</v>
      </c>
    </row>
    <row r="7" spans="1:9" x14ac:dyDescent="0.25">
      <c r="A7" s="58" t="s">
        <v>99</v>
      </c>
      <c r="B7" s="9">
        <v>240099</v>
      </c>
      <c r="C7" s="11" t="s">
        <v>16</v>
      </c>
      <c r="D7" s="9" t="s">
        <v>51</v>
      </c>
      <c r="E7" s="47">
        <f>-(E10+E13+E16+E19+E22+E25+E28+E31)</f>
        <v>-21853</v>
      </c>
      <c r="F7" s="11" t="s">
        <v>47</v>
      </c>
      <c r="G7" s="9" t="s">
        <v>17</v>
      </c>
      <c r="H7" s="9" t="s">
        <v>3</v>
      </c>
      <c r="I7" s="9" t="s">
        <v>48</v>
      </c>
    </row>
    <row r="8" spans="1:9" x14ac:dyDescent="0.25">
      <c r="A8" s="58" t="s">
        <v>99</v>
      </c>
      <c r="B8" s="9">
        <v>240099</v>
      </c>
      <c r="C8" s="11" t="s">
        <v>18</v>
      </c>
      <c r="D8" s="9" t="s">
        <v>51</v>
      </c>
      <c r="E8" s="47">
        <f>-(E11+E14+E17+E20+E23+E26+E29+E32)</f>
        <v>-530</v>
      </c>
      <c r="F8" s="11" t="s">
        <v>47</v>
      </c>
      <c r="G8" s="9" t="s">
        <v>43</v>
      </c>
      <c r="H8" s="9" t="s">
        <v>3</v>
      </c>
      <c r="I8" s="9" t="s">
        <v>48</v>
      </c>
    </row>
    <row r="9" spans="1:9" x14ac:dyDescent="0.25">
      <c r="A9" s="58" t="s">
        <v>99</v>
      </c>
      <c r="B9" s="9">
        <v>260099</v>
      </c>
      <c r="C9" s="36" t="s">
        <v>114</v>
      </c>
      <c r="D9" s="9" t="s">
        <v>51</v>
      </c>
      <c r="E9" s="47">
        <f>B63</f>
        <v>7475</v>
      </c>
      <c r="F9" s="11" t="s">
        <v>47</v>
      </c>
      <c r="G9" s="9" t="s">
        <v>42</v>
      </c>
      <c r="H9" s="9" t="s">
        <v>4</v>
      </c>
      <c r="I9" s="9" t="s">
        <v>48</v>
      </c>
    </row>
    <row r="10" spans="1:9" x14ac:dyDescent="0.25">
      <c r="A10" s="58" t="s">
        <v>99</v>
      </c>
      <c r="B10" s="9">
        <v>260099</v>
      </c>
      <c r="C10" s="11" t="s">
        <v>16</v>
      </c>
      <c r="D10" s="9" t="s">
        <v>51</v>
      </c>
      <c r="E10" s="47">
        <f>D63</f>
        <v>2466</v>
      </c>
      <c r="F10" s="11" t="s">
        <v>47</v>
      </c>
      <c r="G10" s="9" t="s">
        <v>17</v>
      </c>
      <c r="H10" s="9" t="s">
        <v>4</v>
      </c>
      <c r="I10" s="9" t="s">
        <v>48</v>
      </c>
    </row>
    <row r="11" spans="1:9" x14ac:dyDescent="0.25">
      <c r="A11" s="58" t="s">
        <v>99</v>
      </c>
      <c r="B11" s="9">
        <v>260099</v>
      </c>
      <c r="C11" s="11" t="s">
        <v>18</v>
      </c>
      <c r="D11" s="9" t="s">
        <v>51</v>
      </c>
      <c r="E11" s="47">
        <f>E63</f>
        <v>59</v>
      </c>
      <c r="F11" s="11" t="s">
        <v>47</v>
      </c>
      <c r="G11" s="9" t="s">
        <v>43</v>
      </c>
      <c r="H11" s="9" t="s">
        <v>4</v>
      </c>
      <c r="I11" s="9" t="s">
        <v>48</v>
      </c>
    </row>
    <row r="12" spans="1:9" x14ac:dyDescent="0.25">
      <c r="A12" s="58" t="s">
        <v>99</v>
      </c>
      <c r="B12" s="9">
        <v>263099</v>
      </c>
      <c r="C12" s="36" t="s">
        <v>114</v>
      </c>
      <c r="D12" s="9" t="s">
        <v>51</v>
      </c>
      <c r="E12" s="47">
        <f>B64</f>
        <v>7475</v>
      </c>
      <c r="F12" s="11" t="s">
        <v>47</v>
      </c>
      <c r="G12" s="9" t="s">
        <v>42</v>
      </c>
      <c r="H12" s="9" t="s">
        <v>5</v>
      </c>
      <c r="I12" s="9" t="s">
        <v>48</v>
      </c>
    </row>
    <row r="13" spans="1:9" x14ac:dyDescent="0.25">
      <c r="A13" s="58" t="s">
        <v>99</v>
      </c>
      <c r="B13" s="9">
        <v>263099</v>
      </c>
      <c r="C13" s="11" t="s">
        <v>16</v>
      </c>
      <c r="D13" s="9" t="s">
        <v>51</v>
      </c>
      <c r="E13" s="47">
        <f>D64</f>
        <v>2467</v>
      </c>
      <c r="F13" s="11" t="s">
        <v>47</v>
      </c>
      <c r="G13" s="9" t="s">
        <v>17</v>
      </c>
      <c r="H13" s="9" t="s">
        <v>5</v>
      </c>
      <c r="I13" s="9" t="s">
        <v>48</v>
      </c>
    </row>
    <row r="14" spans="1:9" x14ac:dyDescent="0.25">
      <c r="A14" s="58" t="s">
        <v>99</v>
      </c>
      <c r="B14" s="9">
        <v>263099</v>
      </c>
      <c r="C14" s="11" t="s">
        <v>18</v>
      </c>
      <c r="D14" s="9" t="s">
        <v>51</v>
      </c>
      <c r="E14" s="47">
        <f>E64</f>
        <v>60</v>
      </c>
      <c r="F14" s="11" t="s">
        <v>47</v>
      </c>
      <c r="G14" s="9" t="s">
        <v>43</v>
      </c>
      <c r="H14" s="9" t="s">
        <v>5</v>
      </c>
      <c r="I14" s="9" t="s">
        <v>48</v>
      </c>
    </row>
    <row r="15" spans="1:9" x14ac:dyDescent="0.25">
      <c r="A15" s="58" t="s">
        <v>99</v>
      </c>
      <c r="B15" s="9">
        <v>265099</v>
      </c>
      <c r="C15" s="36" t="s">
        <v>114</v>
      </c>
      <c r="D15" s="9" t="s">
        <v>51</v>
      </c>
      <c r="E15" s="47">
        <f>B65</f>
        <v>2615</v>
      </c>
      <c r="F15" s="11" t="s">
        <v>47</v>
      </c>
      <c r="G15" s="9" t="s">
        <v>42</v>
      </c>
      <c r="H15" s="9" t="s">
        <v>6</v>
      </c>
      <c r="I15" s="9" t="s">
        <v>48</v>
      </c>
    </row>
    <row r="16" spans="1:9" x14ac:dyDescent="0.25">
      <c r="A16" s="58" t="s">
        <v>99</v>
      </c>
      <c r="B16" s="9">
        <v>265099</v>
      </c>
      <c r="C16" s="11" t="s">
        <v>16</v>
      </c>
      <c r="D16" s="9" t="s">
        <v>51</v>
      </c>
      <c r="E16" s="47">
        <f>D65</f>
        <v>863</v>
      </c>
      <c r="F16" s="11" t="s">
        <v>47</v>
      </c>
      <c r="G16" s="9" t="s">
        <v>17</v>
      </c>
      <c r="H16" s="9" t="s">
        <v>6</v>
      </c>
      <c r="I16" s="9" t="s">
        <v>48</v>
      </c>
    </row>
    <row r="17" spans="1:9" x14ac:dyDescent="0.25">
      <c r="A17" s="58" t="s">
        <v>99</v>
      </c>
      <c r="B17" s="9">
        <v>265099</v>
      </c>
      <c r="C17" s="11" t="s">
        <v>18</v>
      </c>
      <c r="D17" s="9" t="s">
        <v>51</v>
      </c>
      <c r="E17" s="47">
        <f>E65</f>
        <v>21</v>
      </c>
      <c r="F17" s="11" t="s">
        <v>47</v>
      </c>
      <c r="G17" s="9" t="s">
        <v>43</v>
      </c>
      <c r="H17" s="9" t="s">
        <v>6</v>
      </c>
      <c r="I17" s="9" t="s">
        <v>48</v>
      </c>
    </row>
    <row r="18" spans="1:9" x14ac:dyDescent="0.25">
      <c r="A18" s="58" t="s">
        <v>99</v>
      </c>
      <c r="B18" s="9">
        <v>269099</v>
      </c>
      <c r="C18" s="36" t="s">
        <v>114</v>
      </c>
      <c r="D18" s="9" t="s">
        <v>51</v>
      </c>
      <c r="E18" s="47">
        <f>B66</f>
        <v>20550</v>
      </c>
      <c r="F18" s="11" t="s">
        <v>47</v>
      </c>
      <c r="G18" s="9" t="s">
        <v>42</v>
      </c>
      <c r="H18" s="9" t="s">
        <v>7</v>
      </c>
      <c r="I18" s="9" t="s">
        <v>48</v>
      </c>
    </row>
    <row r="19" spans="1:9" x14ac:dyDescent="0.25">
      <c r="A19" s="58" t="s">
        <v>99</v>
      </c>
      <c r="B19" s="9">
        <v>269099</v>
      </c>
      <c r="C19" s="11" t="s">
        <v>16</v>
      </c>
      <c r="D19" s="9" t="s">
        <v>51</v>
      </c>
      <c r="E19" s="47">
        <f>D66</f>
        <v>6782</v>
      </c>
      <c r="F19" s="11" t="s">
        <v>47</v>
      </c>
      <c r="G19" s="9" t="s">
        <v>17</v>
      </c>
      <c r="H19" s="9" t="s">
        <v>7</v>
      </c>
      <c r="I19" s="9" t="s">
        <v>48</v>
      </c>
    </row>
    <row r="20" spans="1:9" x14ac:dyDescent="0.25">
      <c r="A20" s="58" t="s">
        <v>99</v>
      </c>
      <c r="B20" s="9">
        <v>269099</v>
      </c>
      <c r="C20" s="11" t="s">
        <v>18</v>
      </c>
      <c r="D20" s="9" t="s">
        <v>51</v>
      </c>
      <c r="E20" s="47">
        <f>E66</f>
        <v>164</v>
      </c>
      <c r="F20" s="11" t="s">
        <v>47</v>
      </c>
      <c r="G20" s="9" t="s">
        <v>43</v>
      </c>
      <c r="H20" s="9" t="s">
        <v>7</v>
      </c>
      <c r="I20" s="9" t="s">
        <v>48</v>
      </c>
    </row>
    <row r="21" spans="1:9" x14ac:dyDescent="0.25">
      <c r="A21" s="58" t="s">
        <v>99</v>
      </c>
      <c r="B21" s="9">
        <v>271099</v>
      </c>
      <c r="C21" s="36" t="s">
        <v>114</v>
      </c>
      <c r="D21" s="9" t="s">
        <v>51</v>
      </c>
      <c r="E21" s="47">
        <f>B67</f>
        <v>11210</v>
      </c>
      <c r="F21" s="11" t="s">
        <v>47</v>
      </c>
      <c r="G21" s="9" t="s">
        <v>42</v>
      </c>
      <c r="H21" s="9" t="s">
        <v>8</v>
      </c>
      <c r="I21" s="9" t="s">
        <v>48</v>
      </c>
    </row>
    <row r="22" spans="1:9" x14ac:dyDescent="0.25">
      <c r="A22" s="58" t="s">
        <v>99</v>
      </c>
      <c r="B22" s="9">
        <v>271099</v>
      </c>
      <c r="C22" s="11" t="s">
        <v>16</v>
      </c>
      <c r="D22" s="9" t="s">
        <v>51</v>
      </c>
      <c r="E22" s="47">
        <f>D67</f>
        <v>3699</v>
      </c>
      <c r="F22" s="11" t="s">
        <v>47</v>
      </c>
      <c r="G22" s="9" t="s">
        <v>17</v>
      </c>
      <c r="H22" s="9" t="s">
        <v>8</v>
      </c>
      <c r="I22" s="9" t="s">
        <v>48</v>
      </c>
    </row>
    <row r="23" spans="1:9" x14ac:dyDescent="0.25">
      <c r="A23" s="58" t="s">
        <v>99</v>
      </c>
      <c r="B23" s="9">
        <v>271099</v>
      </c>
      <c r="C23" s="11" t="s">
        <v>18</v>
      </c>
      <c r="D23" s="9" t="s">
        <v>51</v>
      </c>
      <c r="E23" s="47">
        <f>E67</f>
        <v>90</v>
      </c>
      <c r="F23" s="11" t="s">
        <v>47</v>
      </c>
      <c r="G23" s="9" t="s">
        <v>43</v>
      </c>
      <c r="H23" s="9" t="s">
        <v>8</v>
      </c>
      <c r="I23" s="9" t="s">
        <v>48</v>
      </c>
    </row>
    <row r="24" spans="1:9" x14ac:dyDescent="0.25">
      <c r="A24" s="58" t="s">
        <v>99</v>
      </c>
      <c r="B24" s="9">
        <v>274099</v>
      </c>
      <c r="C24" s="36" t="s">
        <v>114</v>
      </c>
      <c r="D24" s="9" t="s">
        <v>51</v>
      </c>
      <c r="E24" s="47">
        <f>B68</f>
        <v>1945</v>
      </c>
      <c r="F24" s="11" t="s">
        <v>47</v>
      </c>
      <c r="G24" s="9" t="s">
        <v>42</v>
      </c>
      <c r="H24" s="9" t="s">
        <v>2</v>
      </c>
      <c r="I24" s="9" t="s">
        <v>48</v>
      </c>
    </row>
    <row r="25" spans="1:9" x14ac:dyDescent="0.25">
      <c r="A25" s="58" t="s">
        <v>99</v>
      </c>
      <c r="B25" s="9">
        <v>274099</v>
      </c>
      <c r="C25" s="11" t="s">
        <v>16</v>
      </c>
      <c r="D25" s="9" t="s">
        <v>51</v>
      </c>
      <c r="E25" s="47">
        <f>D68</f>
        <v>642</v>
      </c>
      <c r="F25" s="11" t="s">
        <v>47</v>
      </c>
      <c r="G25" s="9" t="s">
        <v>17</v>
      </c>
      <c r="H25" s="9" t="s">
        <v>2</v>
      </c>
      <c r="I25" s="9" t="s">
        <v>48</v>
      </c>
    </row>
    <row r="26" spans="1:9" x14ac:dyDescent="0.25">
      <c r="A26" s="58" t="s">
        <v>99</v>
      </c>
      <c r="B26" s="9">
        <v>274099</v>
      </c>
      <c r="C26" s="11" t="s">
        <v>18</v>
      </c>
      <c r="D26" s="9" t="s">
        <v>51</v>
      </c>
      <c r="E26" s="47">
        <f>E68</f>
        <v>16</v>
      </c>
      <c r="F26" s="11" t="s">
        <v>47</v>
      </c>
      <c r="G26" s="9" t="s">
        <v>43</v>
      </c>
      <c r="H26" s="9" t="s">
        <v>2</v>
      </c>
      <c r="I26" s="9" t="s">
        <v>48</v>
      </c>
    </row>
    <row r="27" spans="1:9" x14ac:dyDescent="0.25">
      <c r="A27" s="58" t="s">
        <v>99</v>
      </c>
      <c r="B27" s="9">
        <v>279099</v>
      </c>
      <c r="C27" s="36" t="s">
        <v>114</v>
      </c>
      <c r="D27" s="9" t="s">
        <v>51</v>
      </c>
      <c r="E27" s="47">
        <f>B69</f>
        <v>0</v>
      </c>
      <c r="F27" s="11" t="s">
        <v>47</v>
      </c>
      <c r="G27" s="9" t="s">
        <v>42</v>
      </c>
      <c r="H27" s="9" t="s">
        <v>9</v>
      </c>
      <c r="I27" s="9" t="s">
        <v>48</v>
      </c>
    </row>
    <row r="28" spans="1:9" x14ac:dyDescent="0.25">
      <c r="A28" s="58" t="s">
        <v>99</v>
      </c>
      <c r="B28" s="9">
        <v>279099</v>
      </c>
      <c r="C28" s="11" t="s">
        <v>16</v>
      </c>
      <c r="D28" s="9" t="s">
        <v>51</v>
      </c>
      <c r="E28" s="47">
        <f>D69</f>
        <v>0</v>
      </c>
      <c r="F28" s="11" t="s">
        <v>47</v>
      </c>
      <c r="G28" s="9" t="s">
        <v>17</v>
      </c>
      <c r="H28" s="9" t="s">
        <v>9</v>
      </c>
      <c r="I28" s="9" t="s">
        <v>48</v>
      </c>
    </row>
    <row r="29" spans="1:9" x14ac:dyDescent="0.25">
      <c r="A29" s="58" t="s">
        <v>99</v>
      </c>
      <c r="B29" s="9">
        <v>279099</v>
      </c>
      <c r="C29" s="11" t="s">
        <v>18</v>
      </c>
      <c r="D29" s="9" t="s">
        <v>51</v>
      </c>
      <c r="E29" s="47">
        <f>E69</f>
        <v>0</v>
      </c>
      <c r="F29" s="11" t="s">
        <v>47</v>
      </c>
      <c r="G29" s="9" t="s">
        <v>43</v>
      </c>
      <c r="H29" s="9" t="s">
        <v>9</v>
      </c>
      <c r="I29" s="9" t="s">
        <v>48</v>
      </c>
    </row>
    <row r="30" spans="1:9" x14ac:dyDescent="0.25">
      <c r="A30" s="58" t="s">
        <v>99</v>
      </c>
      <c r="B30" s="9">
        <v>281099</v>
      </c>
      <c r="C30" s="36" t="s">
        <v>114</v>
      </c>
      <c r="D30" s="9" t="s">
        <v>51</v>
      </c>
      <c r="E30" s="47">
        <f>B70</f>
        <v>14950</v>
      </c>
      <c r="F30" s="11" t="s">
        <v>47</v>
      </c>
      <c r="G30" s="9" t="s">
        <v>42</v>
      </c>
      <c r="H30" s="9" t="s">
        <v>10</v>
      </c>
      <c r="I30" s="9" t="s">
        <v>48</v>
      </c>
    </row>
    <row r="31" spans="1:9" x14ac:dyDescent="0.25">
      <c r="A31" s="58" t="s">
        <v>99</v>
      </c>
      <c r="B31" s="9">
        <v>281099</v>
      </c>
      <c r="C31" s="11" t="s">
        <v>16</v>
      </c>
      <c r="D31" s="9" t="s">
        <v>51</v>
      </c>
      <c r="E31" s="47">
        <f>D70</f>
        <v>4934</v>
      </c>
      <c r="F31" s="11" t="s">
        <v>47</v>
      </c>
      <c r="G31" s="9" t="s">
        <v>17</v>
      </c>
      <c r="H31" s="9" t="s">
        <v>10</v>
      </c>
      <c r="I31" s="9" t="s">
        <v>48</v>
      </c>
    </row>
    <row r="32" spans="1:9" x14ac:dyDescent="0.25">
      <c r="A32" s="58" t="s">
        <v>99</v>
      </c>
      <c r="B32" s="9">
        <v>281099</v>
      </c>
      <c r="C32" s="11" t="s">
        <v>18</v>
      </c>
      <c r="D32" s="9" t="s">
        <v>51</v>
      </c>
      <c r="E32" s="47">
        <f>E70</f>
        <v>120</v>
      </c>
      <c r="F32" s="11" t="s">
        <v>47</v>
      </c>
      <c r="G32" s="9" t="s">
        <v>43</v>
      </c>
      <c r="H32" s="9" t="s">
        <v>10</v>
      </c>
      <c r="I32" s="9" t="s">
        <v>48</v>
      </c>
    </row>
    <row r="33" spans="1:9" x14ac:dyDescent="0.25">
      <c r="A33" s="58" t="s">
        <v>99</v>
      </c>
      <c r="B33" s="9">
        <v>240099</v>
      </c>
      <c r="C33" s="11" t="s">
        <v>44</v>
      </c>
      <c r="D33" s="9" t="s">
        <v>51</v>
      </c>
      <c r="E33" s="47">
        <f>-(E35+E37+E39+E41+E43+E45+E47)</f>
        <v>-25323</v>
      </c>
      <c r="F33" s="11" t="s">
        <v>47</v>
      </c>
      <c r="G33" s="9" t="s">
        <v>45</v>
      </c>
      <c r="H33" s="9" t="s">
        <v>3</v>
      </c>
      <c r="I33" s="9" t="s">
        <v>48</v>
      </c>
    </row>
    <row r="34" spans="1:9" x14ac:dyDescent="0.25">
      <c r="A34" s="58" t="s">
        <v>99</v>
      </c>
      <c r="B34" s="9">
        <v>240099</v>
      </c>
      <c r="C34" s="11" t="s">
        <v>19</v>
      </c>
      <c r="D34" s="9" t="s">
        <v>51</v>
      </c>
      <c r="E34" s="47">
        <f>-(E36+E38+E40+E42+E44+E46+E48)</f>
        <v>-6077</v>
      </c>
      <c r="F34" s="11" t="s">
        <v>47</v>
      </c>
      <c r="G34" s="9" t="s">
        <v>46</v>
      </c>
      <c r="H34" s="9" t="s">
        <v>3</v>
      </c>
      <c r="I34" s="9" t="s">
        <v>48</v>
      </c>
    </row>
    <row r="35" spans="1:9" x14ac:dyDescent="0.25">
      <c r="A35" s="58" t="s">
        <v>99</v>
      </c>
      <c r="B35" s="9">
        <v>260099</v>
      </c>
      <c r="C35" s="36" t="s">
        <v>44</v>
      </c>
      <c r="D35" s="9" t="s">
        <v>51</v>
      </c>
      <c r="E35" s="47">
        <f>F63</f>
        <v>1613</v>
      </c>
      <c r="F35" s="11" t="s">
        <v>47</v>
      </c>
      <c r="G35" s="9" t="s">
        <v>45</v>
      </c>
      <c r="H35" s="9" t="s">
        <v>4</v>
      </c>
      <c r="I35" s="9" t="s">
        <v>48</v>
      </c>
    </row>
    <row r="36" spans="1:9" x14ac:dyDescent="0.25">
      <c r="A36" s="58" t="s">
        <v>99</v>
      </c>
      <c r="B36" s="9">
        <v>260099</v>
      </c>
      <c r="C36" s="11" t="s">
        <v>19</v>
      </c>
      <c r="D36" s="9" t="s">
        <v>51</v>
      </c>
      <c r="E36" s="47">
        <f>G63</f>
        <v>387</v>
      </c>
      <c r="F36" s="11" t="s">
        <v>47</v>
      </c>
      <c r="G36" s="9" t="s">
        <v>46</v>
      </c>
      <c r="H36" s="9" t="s">
        <v>4</v>
      </c>
      <c r="I36" s="9" t="s">
        <v>48</v>
      </c>
    </row>
    <row r="37" spans="1:9" x14ac:dyDescent="0.25">
      <c r="A37" s="58" t="s">
        <v>99</v>
      </c>
      <c r="B37" s="9">
        <v>265099</v>
      </c>
      <c r="C37" s="11" t="s">
        <v>44</v>
      </c>
      <c r="D37" s="9" t="s">
        <v>51</v>
      </c>
      <c r="E37" s="47">
        <f>F65</f>
        <v>2419</v>
      </c>
      <c r="F37" s="11" t="s">
        <v>47</v>
      </c>
      <c r="G37" s="9" t="s">
        <v>45</v>
      </c>
      <c r="H37" s="49" t="s">
        <v>6</v>
      </c>
      <c r="I37" s="9" t="s">
        <v>48</v>
      </c>
    </row>
    <row r="38" spans="1:9" x14ac:dyDescent="0.25">
      <c r="A38" s="58" t="s">
        <v>99</v>
      </c>
      <c r="B38" s="9">
        <v>265099</v>
      </c>
      <c r="C38" s="11" t="s">
        <v>19</v>
      </c>
      <c r="D38" s="9" t="s">
        <v>51</v>
      </c>
      <c r="E38" s="47">
        <f>G65</f>
        <v>581</v>
      </c>
      <c r="F38" s="11" t="s">
        <v>47</v>
      </c>
      <c r="G38" s="9" t="s">
        <v>46</v>
      </c>
      <c r="H38" s="49" t="s">
        <v>6</v>
      </c>
      <c r="I38" s="9" t="s">
        <v>48</v>
      </c>
    </row>
    <row r="39" spans="1:9" x14ac:dyDescent="0.25">
      <c r="A39" s="58" t="s">
        <v>99</v>
      </c>
      <c r="B39" s="9">
        <v>269099</v>
      </c>
      <c r="C39" s="11" t="s">
        <v>44</v>
      </c>
      <c r="D39" s="9" t="s">
        <v>51</v>
      </c>
      <c r="E39" s="47">
        <f>F66</f>
        <v>6452</v>
      </c>
      <c r="F39" s="11" t="s">
        <v>47</v>
      </c>
      <c r="G39" s="9" t="s">
        <v>45</v>
      </c>
      <c r="H39" s="49" t="s">
        <v>7</v>
      </c>
      <c r="I39" s="9" t="s">
        <v>48</v>
      </c>
    </row>
    <row r="40" spans="1:9" x14ac:dyDescent="0.25">
      <c r="A40" s="58" t="s">
        <v>99</v>
      </c>
      <c r="B40" s="9">
        <v>269099</v>
      </c>
      <c r="C40" s="11" t="s">
        <v>19</v>
      </c>
      <c r="D40" s="9" t="s">
        <v>51</v>
      </c>
      <c r="E40" s="47">
        <f>G66</f>
        <v>1548</v>
      </c>
      <c r="F40" s="11" t="s">
        <v>47</v>
      </c>
      <c r="G40" s="9" t="s">
        <v>46</v>
      </c>
      <c r="H40" s="49" t="s">
        <v>7</v>
      </c>
      <c r="I40" s="9" t="s">
        <v>48</v>
      </c>
    </row>
    <row r="41" spans="1:9" x14ac:dyDescent="0.25">
      <c r="A41" s="58" t="s">
        <v>99</v>
      </c>
      <c r="B41" s="9">
        <v>271099</v>
      </c>
      <c r="C41" s="11" t="s">
        <v>44</v>
      </c>
      <c r="D41" s="9" t="s">
        <v>51</v>
      </c>
      <c r="E41" s="47">
        <f>F67</f>
        <v>2419</v>
      </c>
      <c r="F41" s="11" t="s">
        <v>47</v>
      </c>
      <c r="G41" s="9" t="s">
        <v>45</v>
      </c>
      <c r="H41" s="49" t="s">
        <v>8</v>
      </c>
      <c r="I41" s="9" t="s">
        <v>48</v>
      </c>
    </row>
    <row r="42" spans="1:9" x14ac:dyDescent="0.25">
      <c r="A42" s="58" t="s">
        <v>99</v>
      </c>
      <c r="B42" s="9">
        <v>271099</v>
      </c>
      <c r="C42" s="11" t="s">
        <v>19</v>
      </c>
      <c r="D42" s="9" t="s">
        <v>51</v>
      </c>
      <c r="E42" s="47">
        <f>G67</f>
        <v>581</v>
      </c>
      <c r="F42" s="11" t="s">
        <v>47</v>
      </c>
      <c r="G42" s="9" t="s">
        <v>46</v>
      </c>
      <c r="H42" s="49" t="s">
        <v>8</v>
      </c>
      <c r="I42" s="9" t="s">
        <v>48</v>
      </c>
    </row>
    <row r="43" spans="1:9" x14ac:dyDescent="0.25">
      <c r="A43" s="58" t="s">
        <v>99</v>
      </c>
      <c r="B43" s="9">
        <v>274099</v>
      </c>
      <c r="C43" s="11" t="s">
        <v>44</v>
      </c>
      <c r="D43" s="9" t="s">
        <v>51</v>
      </c>
      <c r="E43" s="47">
        <f>F68</f>
        <v>726</v>
      </c>
      <c r="F43" s="11" t="s">
        <v>47</v>
      </c>
      <c r="G43" s="9" t="s">
        <v>45</v>
      </c>
      <c r="H43" s="9" t="s">
        <v>2</v>
      </c>
      <c r="I43" s="9" t="s">
        <v>48</v>
      </c>
    </row>
    <row r="44" spans="1:9" x14ac:dyDescent="0.25">
      <c r="A44" s="58" t="s">
        <v>99</v>
      </c>
      <c r="B44" s="9">
        <v>274099</v>
      </c>
      <c r="C44" s="11" t="s">
        <v>19</v>
      </c>
      <c r="D44" s="9" t="s">
        <v>51</v>
      </c>
      <c r="E44" s="47">
        <f>G68</f>
        <v>174</v>
      </c>
      <c r="F44" s="11" t="s">
        <v>47</v>
      </c>
      <c r="G44" s="9" t="s">
        <v>46</v>
      </c>
      <c r="H44" s="9" t="s">
        <v>2</v>
      </c>
      <c r="I44" s="9" t="s">
        <v>48</v>
      </c>
    </row>
    <row r="45" spans="1:9" x14ac:dyDescent="0.25">
      <c r="A45" s="58" t="s">
        <v>99</v>
      </c>
      <c r="B45" s="9">
        <v>279099</v>
      </c>
      <c r="C45" s="11" t="s">
        <v>44</v>
      </c>
      <c r="D45" s="9" t="s">
        <v>51</v>
      </c>
      <c r="E45" s="47">
        <f>F69</f>
        <v>2823</v>
      </c>
      <c r="F45" s="11" t="s">
        <v>47</v>
      </c>
      <c r="G45" s="9" t="s">
        <v>45</v>
      </c>
      <c r="H45" s="9" t="s">
        <v>9</v>
      </c>
      <c r="I45" s="9" t="s">
        <v>48</v>
      </c>
    </row>
    <row r="46" spans="1:9" x14ac:dyDescent="0.25">
      <c r="A46" s="58" t="s">
        <v>99</v>
      </c>
      <c r="B46" s="9">
        <v>279099</v>
      </c>
      <c r="C46" s="11" t="s">
        <v>19</v>
      </c>
      <c r="D46" s="9" t="s">
        <v>51</v>
      </c>
      <c r="E46" s="47">
        <f>G69</f>
        <v>677</v>
      </c>
      <c r="F46" s="11" t="s">
        <v>47</v>
      </c>
      <c r="G46" s="9" t="s">
        <v>46</v>
      </c>
      <c r="H46" s="9" t="s">
        <v>9</v>
      </c>
      <c r="I46" s="9" t="s">
        <v>48</v>
      </c>
    </row>
    <row r="47" spans="1:9" x14ac:dyDescent="0.25">
      <c r="A47" s="58" t="s">
        <v>99</v>
      </c>
      <c r="B47" s="9">
        <v>281099</v>
      </c>
      <c r="C47" s="11" t="s">
        <v>44</v>
      </c>
      <c r="D47" s="9" t="s">
        <v>51</v>
      </c>
      <c r="E47" s="47">
        <f>F70</f>
        <v>8871</v>
      </c>
      <c r="F47" s="11" t="s">
        <v>47</v>
      </c>
      <c r="G47" s="9" t="s">
        <v>45</v>
      </c>
      <c r="H47" s="49" t="s">
        <v>10</v>
      </c>
      <c r="I47" s="9" t="s">
        <v>48</v>
      </c>
    </row>
    <row r="48" spans="1:9" x14ac:dyDescent="0.25">
      <c r="A48" s="58" t="s">
        <v>99</v>
      </c>
      <c r="B48" s="9">
        <v>281099</v>
      </c>
      <c r="C48" s="11" t="s">
        <v>19</v>
      </c>
      <c r="D48" s="9" t="s">
        <v>51</v>
      </c>
      <c r="E48" s="47">
        <f>G70</f>
        <v>2129</v>
      </c>
      <c r="F48" s="11" t="s">
        <v>47</v>
      </c>
      <c r="G48" s="9" t="s">
        <v>46</v>
      </c>
      <c r="H48" s="49" t="s">
        <v>10</v>
      </c>
      <c r="I48" s="9" t="s">
        <v>48</v>
      </c>
    </row>
    <row r="49" spans="1:10" x14ac:dyDescent="0.25">
      <c r="A49" s="11"/>
      <c r="B49" s="9"/>
      <c r="C49" s="9"/>
      <c r="D49" s="12" t="s">
        <v>24</v>
      </c>
      <c r="E49" s="35">
        <f>SUM(E6:E48)</f>
        <v>0</v>
      </c>
      <c r="F49" s="9"/>
      <c r="G49" s="9"/>
      <c r="H49" s="9"/>
      <c r="I49" s="9"/>
    </row>
    <row r="50" spans="1:10" x14ac:dyDescent="0.25">
      <c r="A50" s="39" t="s">
        <v>70</v>
      </c>
      <c r="D50" s="13"/>
      <c r="J50" s="6"/>
    </row>
    <row r="51" spans="1:10" x14ac:dyDescent="0.25">
      <c r="D51" s="13"/>
      <c r="J51" s="6"/>
    </row>
    <row r="52" spans="1:10" ht="72" customHeight="1" x14ac:dyDescent="0.25">
      <c r="A52" s="55" t="s">
        <v>91</v>
      </c>
      <c r="B52" s="55"/>
      <c r="C52" s="55"/>
      <c r="D52" s="55"/>
      <c r="E52" s="55"/>
      <c r="F52" s="55"/>
      <c r="G52" s="55"/>
      <c r="H52" s="55"/>
      <c r="I52" s="55"/>
      <c r="J52" s="6"/>
    </row>
    <row r="54" spans="1:10" x14ac:dyDescent="0.25">
      <c r="A54" s="20" t="s">
        <v>109</v>
      </c>
    </row>
    <row r="55" spans="1:10" x14ac:dyDescent="0.25">
      <c r="A55" s="31" t="s">
        <v>101</v>
      </c>
      <c r="D55" s="13"/>
      <c r="J55" s="6"/>
    </row>
    <row r="56" spans="1:10" x14ac:dyDescent="0.25">
      <c r="A56" s="24"/>
      <c r="E56" s="1"/>
      <c r="F56" s="1"/>
      <c r="G56" s="1"/>
      <c r="H56" s="1"/>
      <c r="I56" s="1"/>
    </row>
    <row r="57" spans="1:10" x14ac:dyDescent="0.25">
      <c r="A57" s="21" t="s">
        <v>106</v>
      </c>
      <c r="B57" s="21"/>
      <c r="C57" s="22" t="s">
        <v>40</v>
      </c>
      <c r="E57" s="1"/>
      <c r="F57" s="1"/>
      <c r="G57" s="1"/>
      <c r="H57" s="1"/>
      <c r="I57" s="1"/>
    </row>
    <row r="58" spans="1:10" x14ac:dyDescent="0.25">
      <c r="A58" s="21" t="s">
        <v>39</v>
      </c>
      <c r="B58" s="21"/>
      <c r="C58" s="22">
        <v>5055931</v>
      </c>
      <c r="E58" s="1"/>
      <c r="F58" s="1"/>
      <c r="G58" s="1"/>
      <c r="H58" s="1"/>
      <c r="I58" s="1"/>
    </row>
    <row r="59" spans="1:10" x14ac:dyDescent="0.25">
      <c r="A59" s="21" t="s">
        <v>38</v>
      </c>
      <c r="B59" s="21"/>
      <c r="C59" s="26" t="s">
        <v>41</v>
      </c>
      <c r="D59" s="7"/>
      <c r="E59" s="1"/>
      <c r="F59" s="1"/>
      <c r="G59" s="1"/>
      <c r="H59" s="1"/>
      <c r="I59" s="1"/>
    </row>
    <row r="60" spans="1:10" x14ac:dyDescent="0.25">
      <c r="E60" s="1"/>
      <c r="F60" s="1"/>
      <c r="G60" s="1"/>
      <c r="H60" s="1"/>
      <c r="I60" s="1"/>
    </row>
    <row r="61" spans="1:10" x14ac:dyDescent="0.25">
      <c r="E61" s="1"/>
      <c r="F61" s="1"/>
      <c r="G61" s="1"/>
      <c r="H61" s="1"/>
      <c r="I61" s="1"/>
    </row>
    <row r="62" spans="1:10" x14ac:dyDescent="0.25">
      <c r="A62" s="37" t="s">
        <v>58</v>
      </c>
      <c r="B62" s="37" t="s">
        <v>68</v>
      </c>
      <c r="C62" s="37" t="s">
        <v>69</v>
      </c>
      <c r="D62" s="60" t="s">
        <v>110</v>
      </c>
      <c r="E62" s="60" t="s">
        <v>111</v>
      </c>
      <c r="F62" s="60" t="s">
        <v>112</v>
      </c>
      <c r="G62" s="60" t="s">
        <v>113</v>
      </c>
      <c r="H62" s="1"/>
      <c r="I62" s="1"/>
    </row>
    <row r="63" spans="1:10" x14ac:dyDescent="0.25">
      <c r="A63" s="19" t="s">
        <v>59</v>
      </c>
      <c r="B63" s="59">
        <v>7475</v>
      </c>
      <c r="C63" s="59">
        <v>2000</v>
      </c>
      <c r="D63" s="61">
        <f>ROUND((B63*33%),0)-1</f>
        <v>2466</v>
      </c>
      <c r="E63" s="61">
        <f>ROUND((B63*0.8%),0)-1</f>
        <v>59</v>
      </c>
      <c r="F63" s="61">
        <f>ROUND((C63/1.24),0)</f>
        <v>1613</v>
      </c>
      <c r="G63" s="59">
        <f>C63-F63</f>
        <v>387</v>
      </c>
      <c r="H63" s="1"/>
      <c r="I63" s="1"/>
    </row>
    <row r="64" spans="1:10" x14ac:dyDescent="0.25">
      <c r="A64" s="38" t="s">
        <v>60</v>
      </c>
      <c r="B64" s="59">
        <v>7475</v>
      </c>
      <c r="C64" s="59">
        <v>0</v>
      </c>
      <c r="D64" s="61">
        <f t="shared" ref="D64:D70" si="0">ROUND((B64*33%),0)</f>
        <v>2467</v>
      </c>
      <c r="E64" s="61">
        <f t="shared" ref="E64:E70" si="1">ROUND((B64*0.8%),0)</f>
        <v>60</v>
      </c>
      <c r="F64" s="61">
        <f t="shared" ref="F64:F70" si="2">ROUND((C64/1.24),0)</f>
        <v>0</v>
      </c>
      <c r="G64" s="59">
        <f t="shared" ref="G64:G70" si="3">C64-F64</f>
        <v>0</v>
      </c>
      <c r="H64" s="1"/>
      <c r="I64" s="1"/>
    </row>
    <row r="65" spans="1:9" x14ac:dyDescent="0.25">
      <c r="A65" s="38" t="s">
        <v>61</v>
      </c>
      <c r="B65" s="59">
        <v>2615</v>
      </c>
      <c r="C65" s="59">
        <v>3000</v>
      </c>
      <c r="D65" s="61">
        <f t="shared" si="0"/>
        <v>863</v>
      </c>
      <c r="E65" s="61">
        <f t="shared" si="1"/>
        <v>21</v>
      </c>
      <c r="F65" s="61">
        <f t="shared" si="2"/>
        <v>2419</v>
      </c>
      <c r="G65" s="59">
        <f t="shared" si="3"/>
        <v>581</v>
      </c>
      <c r="H65" s="1"/>
      <c r="I65" s="1"/>
    </row>
    <row r="66" spans="1:9" x14ac:dyDescent="0.25">
      <c r="A66" s="35" t="s">
        <v>62</v>
      </c>
      <c r="B66" s="59">
        <v>20550</v>
      </c>
      <c r="C66" s="59">
        <v>8000</v>
      </c>
      <c r="D66" s="61">
        <f t="shared" si="0"/>
        <v>6782</v>
      </c>
      <c r="E66" s="61">
        <f t="shared" si="1"/>
        <v>164</v>
      </c>
      <c r="F66" s="61">
        <f t="shared" si="2"/>
        <v>6452</v>
      </c>
      <c r="G66" s="59">
        <f t="shared" si="3"/>
        <v>1548</v>
      </c>
    </row>
    <row r="67" spans="1:9" x14ac:dyDescent="0.25">
      <c r="A67" s="38" t="s">
        <v>63</v>
      </c>
      <c r="B67" s="59">
        <v>11210</v>
      </c>
      <c r="C67" s="59">
        <v>3000</v>
      </c>
      <c r="D67" s="61">
        <f t="shared" si="0"/>
        <v>3699</v>
      </c>
      <c r="E67" s="61">
        <f t="shared" si="1"/>
        <v>90</v>
      </c>
      <c r="F67" s="61">
        <f t="shared" si="2"/>
        <v>2419</v>
      </c>
      <c r="G67" s="59">
        <f t="shared" si="3"/>
        <v>581</v>
      </c>
    </row>
    <row r="68" spans="1:9" x14ac:dyDescent="0.25">
      <c r="A68" s="38" t="s">
        <v>64</v>
      </c>
      <c r="B68" s="59">
        <v>1945</v>
      </c>
      <c r="C68" s="59">
        <v>900</v>
      </c>
      <c r="D68" s="61">
        <f t="shared" si="0"/>
        <v>642</v>
      </c>
      <c r="E68" s="61">
        <f t="shared" si="1"/>
        <v>16</v>
      </c>
      <c r="F68" s="61">
        <f t="shared" si="2"/>
        <v>726</v>
      </c>
      <c r="G68" s="59">
        <f t="shared" si="3"/>
        <v>174</v>
      </c>
    </row>
    <row r="69" spans="1:9" x14ac:dyDescent="0.25">
      <c r="A69" s="38" t="s">
        <v>65</v>
      </c>
      <c r="B69" s="59">
        <v>0</v>
      </c>
      <c r="C69" s="59">
        <v>3500</v>
      </c>
      <c r="D69" s="61">
        <f t="shared" si="0"/>
        <v>0</v>
      </c>
      <c r="E69" s="61">
        <f t="shared" si="1"/>
        <v>0</v>
      </c>
      <c r="F69" s="61">
        <f t="shared" si="2"/>
        <v>2823</v>
      </c>
      <c r="G69" s="59">
        <f t="shared" si="3"/>
        <v>677</v>
      </c>
    </row>
    <row r="70" spans="1:9" x14ac:dyDescent="0.25">
      <c r="A70" s="38" t="s">
        <v>66</v>
      </c>
      <c r="B70" s="59">
        <v>14950</v>
      </c>
      <c r="C70" s="59">
        <v>11000</v>
      </c>
      <c r="D70" s="61">
        <f t="shared" si="0"/>
        <v>4934</v>
      </c>
      <c r="E70" s="61">
        <f t="shared" si="1"/>
        <v>120</v>
      </c>
      <c r="F70" s="61">
        <f t="shared" si="2"/>
        <v>8871</v>
      </c>
      <c r="G70" s="59">
        <f t="shared" si="3"/>
        <v>2129</v>
      </c>
    </row>
    <row r="71" spans="1:9" x14ac:dyDescent="0.25">
      <c r="A71" s="38" t="s">
        <v>67</v>
      </c>
      <c r="B71" s="62">
        <f>SUM(B63:B70)</f>
        <v>66220</v>
      </c>
      <c r="C71" s="62">
        <f>SUM(C63:C70)</f>
        <v>31400</v>
      </c>
      <c r="D71" s="62">
        <f t="shared" ref="D71:G71" si="4">SUM(D63:D70)</f>
        <v>21853</v>
      </c>
      <c r="E71" s="62">
        <f t="shared" si="4"/>
        <v>530</v>
      </c>
      <c r="F71" s="62">
        <f t="shared" si="4"/>
        <v>25323</v>
      </c>
      <c r="G71" s="62">
        <f t="shared" si="4"/>
        <v>6077</v>
      </c>
    </row>
    <row r="72" spans="1:9" x14ac:dyDescent="0.25">
      <c r="B72" s="63">
        <f>SUM(B71:C71)</f>
        <v>97620</v>
      </c>
    </row>
  </sheetData>
  <autoFilter ref="A5:J50" xr:uid="{FF3CEACA-2AD6-4EB6-A722-DEAA80B8CD7F}"/>
  <mergeCells count="1">
    <mergeCell ref="A52:I52"/>
  </mergeCells>
  <phoneticPr fontId="10" type="noConversion"/>
  <hyperlinks>
    <hyperlink ref="C59" r:id="rId1" xr:uid="{342D9F96-EA8A-4FCF-BBF9-370D035DCBEF}"/>
  </hyperlinks>
  <printOptions horizontalCentered="1"/>
  <pageMargins left="0.74803149606299213" right="0.74803149606299213" top="0.98425196850393704" bottom="0.98425196850393704" header="0.51181102362204722" footer="0.51181102362204722"/>
  <pageSetup paperSize="9"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4"/>
  <sheetViews>
    <sheetView zoomScale="90" zoomScaleNormal="90" workbookViewId="0">
      <pane xSplit="4" ySplit="5" topLeftCell="E6" activePane="bottomRight" state="frozen"/>
      <selection activeCell="D33" sqref="D33"/>
      <selection pane="topRight" activeCell="D33" sqref="D33"/>
      <selection pane="bottomLeft" activeCell="D33" sqref="D33"/>
      <selection pane="bottomRight" activeCell="H6" sqref="H6"/>
    </sheetView>
  </sheetViews>
  <sheetFormatPr defaultColWidth="9.44140625" defaultRowHeight="13.8" x14ac:dyDescent="0.25"/>
  <cols>
    <col min="1" max="6" width="15.33203125" style="6" customWidth="1"/>
    <col min="7" max="9" width="39.6640625" style="6" customWidth="1"/>
    <col min="10" max="10" width="17.5546875" style="1" customWidth="1"/>
    <col min="11" max="16384" width="9.44140625" style="1"/>
  </cols>
  <sheetData>
    <row r="1" spans="1:10" x14ac:dyDescent="0.25">
      <c r="A1" s="5" t="s">
        <v>100</v>
      </c>
      <c r="C1" s="7"/>
    </row>
    <row r="2" spans="1:10" x14ac:dyDescent="0.25">
      <c r="A2" s="5" t="s">
        <v>83</v>
      </c>
      <c r="C2" s="7" t="s">
        <v>75</v>
      </c>
    </row>
    <row r="3" spans="1:10" x14ac:dyDescent="0.25">
      <c r="A3" s="4" t="s">
        <v>84</v>
      </c>
      <c r="C3" s="14" t="s">
        <v>54</v>
      </c>
    </row>
    <row r="4" spans="1:10" x14ac:dyDescent="0.25">
      <c r="E4" s="8"/>
      <c r="G4" s="8"/>
      <c r="H4" s="8"/>
    </row>
    <row r="5" spans="1:10" x14ac:dyDescent="0.25">
      <c r="A5" s="15" t="s">
        <v>15</v>
      </c>
      <c r="B5" s="15" t="s">
        <v>1</v>
      </c>
      <c r="C5" s="15" t="s">
        <v>0</v>
      </c>
      <c r="D5" s="15" t="s">
        <v>20</v>
      </c>
      <c r="E5" s="15" t="s">
        <v>23</v>
      </c>
      <c r="F5" s="15" t="s">
        <v>25</v>
      </c>
      <c r="G5" s="15" t="s">
        <v>22</v>
      </c>
      <c r="H5" s="15" t="s">
        <v>26</v>
      </c>
      <c r="I5" s="15" t="s">
        <v>21</v>
      </c>
    </row>
    <row r="6" spans="1:10" x14ac:dyDescent="0.25">
      <c r="A6" s="11">
        <v>2283929000</v>
      </c>
      <c r="B6" s="9">
        <v>240099</v>
      </c>
      <c r="C6" s="9">
        <v>41370000</v>
      </c>
      <c r="D6" s="11"/>
      <c r="E6" s="25">
        <f>-SUM(E7:E14)</f>
        <v>-1634000</v>
      </c>
      <c r="F6" s="11">
        <v>10124</v>
      </c>
      <c r="G6" s="9" t="s">
        <v>32</v>
      </c>
      <c r="H6" s="9" t="s">
        <v>3</v>
      </c>
      <c r="I6" s="2" t="s">
        <v>73</v>
      </c>
      <c r="J6" s="40"/>
    </row>
    <row r="7" spans="1:10" x14ac:dyDescent="0.25">
      <c r="A7" s="11">
        <v>2283929000</v>
      </c>
      <c r="B7" s="9">
        <v>260099</v>
      </c>
      <c r="C7" s="9">
        <v>41370000</v>
      </c>
      <c r="D7" s="11"/>
      <c r="E7" s="25">
        <v>180000</v>
      </c>
      <c r="F7" s="11">
        <v>10124</v>
      </c>
      <c r="G7" s="9" t="s">
        <v>32</v>
      </c>
      <c r="H7" s="9" t="s">
        <v>4</v>
      </c>
      <c r="I7" s="2" t="s">
        <v>73</v>
      </c>
      <c r="J7" s="40"/>
    </row>
    <row r="8" spans="1:10" x14ac:dyDescent="0.25">
      <c r="A8" s="11">
        <v>2283929000</v>
      </c>
      <c r="B8" s="9">
        <v>263099</v>
      </c>
      <c r="C8" s="9">
        <v>41370000</v>
      </c>
      <c r="D8" s="11"/>
      <c r="E8" s="25">
        <v>88000</v>
      </c>
      <c r="F8" s="11">
        <v>10124</v>
      </c>
      <c r="G8" s="9" t="s">
        <v>32</v>
      </c>
      <c r="H8" s="9" t="s">
        <v>5</v>
      </c>
      <c r="I8" s="2" t="s">
        <v>73</v>
      </c>
      <c r="J8" s="40"/>
    </row>
    <row r="9" spans="1:10" x14ac:dyDescent="0.25">
      <c r="A9" s="11">
        <v>2283929000</v>
      </c>
      <c r="B9" s="9">
        <v>265099</v>
      </c>
      <c r="C9" s="9">
        <v>41370000</v>
      </c>
      <c r="D9" s="11"/>
      <c r="E9" s="25">
        <v>87000</v>
      </c>
      <c r="F9" s="11">
        <v>10124</v>
      </c>
      <c r="G9" s="9" t="s">
        <v>32</v>
      </c>
      <c r="H9" s="9" t="s">
        <v>6</v>
      </c>
      <c r="I9" s="2" t="s">
        <v>73</v>
      </c>
      <c r="J9" s="40"/>
    </row>
    <row r="10" spans="1:10" x14ac:dyDescent="0.25">
      <c r="A10" s="11">
        <v>2283929000</v>
      </c>
      <c r="B10" s="9">
        <v>269099</v>
      </c>
      <c r="C10" s="9">
        <v>41370000</v>
      </c>
      <c r="D10" s="11"/>
      <c r="E10" s="25">
        <v>605000</v>
      </c>
      <c r="F10" s="11">
        <v>10124</v>
      </c>
      <c r="G10" s="9" t="s">
        <v>32</v>
      </c>
      <c r="H10" s="9" t="s">
        <v>7</v>
      </c>
      <c r="I10" s="2" t="s">
        <v>73</v>
      </c>
      <c r="J10" s="40"/>
    </row>
    <row r="11" spans="1:10" x14ac:dyDescent="0.25">
      <c r="A11" s="11">
        <v>2283929000</v>
      </c>
      <c r="B11" s="9">
        <v>271099</v>
      </c>
      <c r="C11" s="9">
        <v>41370000</v>
      </c>
      <c r="D11" s="11"/>
      <c r="E11" s="10">
        <v>290000</v>
      </c>
      <c r="F11" s="11">
        <v>10124</v>
      </c>
      <c r="G11" s="9" t="s">
        <v>32</v>
      </c>
      <c r="H11" s="9" t="s">
        <v>8</v>
      </c>
      <c r="I11" s="2" t="s">
        <v>73</v>
      </c>
      <c r="J11" s="40"/>
    </row>
    <row r="12" spans="1:10" x14ac:dyDescent="0.25">
      <c r="A12" s="11">
        <v>2283929000</v>
      </c>
      <c r="B12" s="9">
        <v>274099</v>
      </c>
      <c r="C12" s="9">
        <v>41370000</v>
      </c>
      <c r="D12" s="11"/>
      <c r="E12" s="10">
        <v>104000</v>
      </c>
      <c r="F12" s="11">
        <v>10124</v>
      </c>
      <c r="G12" s="9" t="s">
        <v>32</v>
      </c>
      <c r="H12" s="9" t="s">
        <v>2</v>
      </c>
      <c r="I12" s="2" t="s">
        <v>73</v>
      </c>
      <c r="J12" s="40"/>
    </row>
    <row r="13" spans="1:10" x14ac:dyDescent="0.25">
      <c r="A13" s="11">
        <v>2283929000</v>
      </c>
      <c r="B13" s="9">
        <v>279099</v>
      </c>
      <c r="C13" s="9">
        <v>41370000</v>
      </c>
      <c r="D13" s="11"/>
      <c r="E13" s="10">
        <v>45000</v>
      </c>
      <c r="F13" s="11">
        <v>10124</v>
      </c>
      <c r="G13" s="9" t="s">
        <v>32</v>
      </c>
      <c r="H13" s="9" t="s">
        <v>9</v>
      </c>
      <c r="I13" s="2" t="s">
        <v>73</v>
      </c>
      <c r="J13" s="40"/>
    </row>
    <row r="14" spans="1:10" x14ac:dyDescent="0.25">
      <c r="A14" s="11">
        <v>2283929000</v>
      </c>
      <c r="B14" s="9">
        <v>281099</v>
      </c>
      <c r="C14" s="9">
        <v>41370000</v>
      </c>
      <c r="D14" s="11"/>
      <c r="E14" s="10">
        <v>235000</v>
      </c>
      <c r="F14" s="11">
        <v>10124</v>
      </c>
      <c r="G14" s="9" t="s">
        <v>32</v>
      </c>
      <c r="H14" s="9" t="s">
        <v>10</v>
      </c>
      <c r="I14" s="2" t="s">
        <v>73</v>
      </c>
    </row>
    <row r="15" spans="1:10" x14ac:dyDescent="0.25">
      <c r="A15" s="9"/>
      <c r="B15" s="9"/>
      <c r="C15" s="9"/>
      <c r="D15" s="12" t="s">
        <v>24</v>
      </c>
      <c r="E15" s="19">
        <f>SUM(E6:E14)</f>
        <v>0</v>
      </c>
      <c r="F15" s="9"/>
      <c r="G15" s="9"/>
      <c r="H15" s="9"/>
      <c r="I15" s="9"/>
    </row>
    <row r="16" spans="1:10" x14ac:dyDescent="0.25">
      <c r="D16" s="13"/>
      <c r="J16" s="6"/>
    </row>
    <row r="17" spans="1:10" x14ac:dyDescent="0.25">
      <c r="D17" s="13"/>
      <c r="J17" s="6"/>
    </row>
    <row r="18" spans="1:10" ht="129" customHeight="1" x14ac:dyDescent="0.25">
      <c r="A18" s="53" t="s">
        <v>102</v>
      </c>
      <c r="B18" s="54"/>
      <c r="C18" s="54"/>
      <c r="D18" s="54"/>
      <c r="E18" s="54"/>
      <c r="F18" s="54"/>
      <c r="G18" s="54"/>
      <c r="H18" s="54"/>
      <c r="I18" s="54"/>
      <c r="J18" s="6"/>
    </row>
    <row r="19" spans="1:10" x14ac:dyDescent="0.25">
      <c r="A19" s="44"/>
      <c r="B19" s="45"/>
      <c r="C19" s="45"/>
      <c r="D19" s="45"/>
      <c r="E19" s="45"/>
      <c r="F19" s="45"/>
      <c r="G19" s="45"/>
      <c r="H19" s="45"/>
      <c r="I19" s="45"/>
      <c r="J19" s="6"/>
    </row>
    <row r="20" spans="1:10" x14ac:dyDescent="0.25">
      <c r="A20" s="31" t="s">
        <v>101</v>
      </c>
      <c r="J20" s="6"/>
    </row>
    <row r="21" spans="1:10" x14ac:dyDescent="0.25">
      <c r="A21" s="24"/>
      <c r="J21" s="6"/>
    </row>
    <row r="22" spans="1:10" x14ac:dyDescent="0.25">
      <c r="A22" s="21" t="s">
        <v>106</v>
      </c>
      <c r="B22" s="21"/>
      <c r="C22" s="22" t="s">
        <v>76</v>
      </c>
      <c r="J22" s="6"/>
    </row>
    <row r="23" spans="1:10" x14ac:dyDescent="0.25">
      <c r="A23" s="21" t="s">
        <v>39</v>
      </c>
      <c r="B23" s="21"/>
      <c r="C23" s="22">
        <v>57862797</v>
      </c>
      <c r="J23" s="6"/>
    </row>
    <row r="24" spans="1:10" x14ac:dyDescent="0.25">
      <c r="A24" s="21" t="s">
        <v>38</v>
      </c>
      <c r="B24" s="21"/>
      <c r="C24" s="23" t="s">
        <v>77</v>
      </c>
      <c r="D24" s="7"/>
      <c r="J24" s="6"/>
    </row>
  </sheetData>
  <mergeCells count="1">
    <mergeCell ref="A18:I18"/>
  </mergeCells>
  <phoneticPr fontId="0" type="noConversion"/>
  <hyperlinks>
    <hyperlink ref="C23" r:id="rId1" display="tel:57862797" xr:uid="{302E7D7B-B99D-42B1-B22B-E54D07E813F5}"/>
  </hyperlinks>
  <pageMargins left="0.25" right="0.25" top="0.75" bottom="0.75" header="0.3" footer="0.3"/>
  <pageSetup paperSize="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41ABC-AC67-4E81-8AC4-BA9F3B0E0353}">
  <dimension ref="A1:K32"/>
  <sheetViews>
    <sheetView zoomScale="90" zoomScaleNormal="90" workbookViewId="0">
      <pane xSplit="4" ySplit="5" topLeftCell="E6" activePane="bottomRight" state="frozen"/>
      <selection activeCell="D33" sqref="D33"/>
      <selection pane="topRight" activeCell="D33" sqref="D33"/>
      <selection pane="bottomLeft" activeCell="D33" sqref="D33"/>
      <selection pane="bottomRight" activeCell="H6" sqref="H6"/>
    </sheetView>
  </sheetViews>
  <sheetFormatPr defaultColWidth="9.44140625" defaultRowHeight="13.8" x14ac:dyDescent="0.25"/>
  <cols>
    <col min="1" max="6" width="15.33203125" style="6" customWidth="1"/>
    <col min="7" max="9" width="39.6640625" style="6" customWidth="1"/>
    <col min="10" max="16384" width="9.44140625" style="1"/>
  </cols>
  <sheetData>
    <row r="1" spans="1:10" x14ac:dyDescent="0.25">
      <c r="A1" s="5" t="s">
        <v>100</v>
      </c>
      <c r="C1" s="7"/>
    </row>
    <row r="2" spans="1:10" x14ac:dyDescent="0.25">
      <c r="A2" s="5" t="s">
        <v>83</v>
      </c>
      <c r="C2" s="7" t="s">
        <v>75</v>
      </c>
    </row>
    <row r="3" spans="1:10" x14ac:dyDescent="0.25">
      <c r="A3" s="4" t="s">
        <v>84</v>
      </c>
      <c r="C3" s="14" t="s">
        <v>49</v>
      </c>
    </row>
    <row r="4" spans="1:10" x14ac:dyDescent="0.25">
      <c r="E4" s="8"/>
      <c r="G4" s="8"/>
      <c r="H4" s="8"/>
    </row>
    <row r="5" spans="1:10" x14ac:dyDescent="0.25">
      <c r="A5" s="15" t="s">
        <v>15</v>
      </c>
      <c r="B5" s="15" t="s">
        <v>1</v>
      </c>
      <c r="C5" s="15" t="s">
        <v>0</v>
      </c>
      <c r="D5" s="15" t="s">
        <v>20</v>
      </c>
      <c r="E5" s="15" t="s">
        <v>23</v>
      </c>
      <c r="F5" s="15" t="s">
        <v>25</v>
      </c>
      <c r="G5" s="15" t="s">
        <v>22</v>
      </c>
      <c r="H5" s="15" t="s">
        <v>26</v>
      </c>
      <c r="I5" s="15" t="s">
        <v>21</v>
      </c>
    </row>
    <row r="6" spans="1:10" x14ac:dyDescent="0.25">
      <c r="A6" s="11">
        <v>2283931000</v>
      </c>
      <c r="B6" s="9">
        <v>240099</v>
      </c>
      <c r="C6" s="11">
        <v>41339000</v>
      </c>
      <c r="D6" s="9"/>
      <c r="E6" s="10">
        <f>-SUM(E7:E12)</f>
        <v>-7260</v>
      </c>
      <c r="F6" s="11" t="s">
        <v>31</v>
      </c>
      <c r="G6" s="9" t="s">
        <v>50</v>
      </c>
      <c r="H6" s="9" t="s">
        <v>3</v>
      </c>
      <c r="I6" s="9" t="s">
        <v>74</v>
      </c>
    </row>
    <row r="7" spans="1:10" x14ac:dyDescent="0.25">
      <c r="A7" s="11">
        <v>2283931000</v>
      </c>
      <c r="B7" s="9">
        <v>260099</v>
      </c>
      <c r="C7" s="11">
        <v>41339000</v>
      </c>
      <c r="D7" s="9"/>
      <c r="E7" s="10">
        <v>660</v>
      </c>
      <c r="F7" s="11" t="s">
        <v>31</v>
      </c>
      <c r="G7" s="9" t="s">
        <v>50</v>
      </c>
      <c r="H7" s="9" t="s">
        <v>4</v>
      </c>
      <c r="I7" s="9" t="s">
        <v>74</v>
      </c>
    </row>
    <row r="8" spans="1:10" x14ac:dyDescent="0.25">
      <c r="A8" s="11">
        <v>2283931000</v>
      </c>
      <c r="B8" s="9">
        <v>263099</v>
      </c>
      <c r="C8" s="11">
        <v>41339000</v>
      </c>
      <c r="D8" s="12"/>
      <c r="E8" s="10">
        <v>660</v>
      </c>
      <c r="F8" s="11" t="s">
        <v>31</v>
      </c>
      <c r="G8" s="9" t="s">
        <v>50</v>
      </c>
      <c r="H8" s="18" t="s">
        <v>5</v>
      </c>
      <c r="I8" s="9" t="s">
        <v>74</v>
      </c>
    </row>
    <row r="9" spans="1:10" x14ac:dyDescent="0.25">
      <c r="A9" s="11">
        <v>2283931000</v>
      </c>
      <c r="B9" s="9">
        <v>269099</v>
      </c>
      <c r="C9" s="11">
        <v>41339000</v>
      </c>
      <c r="D9" s="12"/>
      <c r="E9" s="10">
        <v>1980</v>
      </c>
      <c r="F9" s="11" t="s">
        <v>31</v>
      </c>
      <c r="G9" s="9" t="s">
        <v>50</v>
      </c>
      <c r="H9" s="9" t="s">
        <v>7</v>
      </c>
      <c r="I9" s="9" t="s">
        <v>74</v>
      </c>
    </row>
    <row r="10" spans="1:10" x14ac:dyDescent="0.25">
      <c r="A10" s="11">
        <v>2283931000</v>
      </c>
      <c r="B10" s="9">
        <v>271099</v>
      </c>
      <c r="C10" s="11">
        <v>41339000</v>
      </c>
      <c r="D10" s="9"/>
      <c r="E10" s="10">
        <v>2640</v>
      </c>
      <c r="F10" s="11" t="s">
        <v>31</v>
      </c>
      <c r="G10" s="9" t="s">
        <v>50</v>
      </c>
      <c r="H10" s="9" t="s">
        <v>8</v>
      </c>
      <c r="I10" s="9" t="s">
        <v>74</v>
      </c>
    </row>
    <row r="11" spans="1:10" x14ac:dyDescent="0.25">
      <c r="A11" s="11">
        <v>2283931000</v>
      </c>
      <c r="B11" s="9">
        <v>274099</v>
      </c>
      <c r="C11" s="11">
        <v>41339000</v>
      </c>
      <c r="D11" s="9"/>
      <c r="E11" s="10">
        <v>660</v>
      </c>
      <c r="F11" s="11" t="s">
        <v>31</v>
      </c>
      <c r="G11" s="9" t="s">
        <v>50</v>
      </c>
      <c r="H11" s="9" t="s">
        <v>2</v>
      </c>
      <c r="I11" s="9" t="s">
        <v>74</v>
      </c>
    </row>
    <row r="12" spans="1:10" x14ac:dyDescent="0.25">
      <c r="A12" s="11">
        <v>2283931000</v>
      </c>
      <c r="B12" s="9">
        <v>279099</v>
      </c>
      <c r="C12" s="11">
        <v>41339000</v>
      </c>
      <c r="D12" s="9"/>
      <c r="E12" s="10">
        <v>660</v>
      </c>
      <c r="F12" s="11" t="s">
        <v>31</v>
      </c>
      <c r="G12" s="9" t="s">
        <v>50</v>
      </c>
      <c r="H12" s="9" t="s">
        <v>9</v>
      </c>
      <c r="I12" s="9" t="s">
        <v>74</v>
      </c>
    </row>
    <row r="13" spans="1:10" x14ac:dyDescent="0.25">
      <c r="A13" s="9"/>
      <c r="B13" s="9"/>
      <c r="C13" s="17"/>
      <c r="D13" s="12" t="s">
        <v>24</v>
      </c>
      <c r="E13" s="19">
        <f>SUM(E6:E12)</f>
        <v>0</v>
      </c>
      <c r="F13" s="9"/>
      <c r="G13" s="9"/>
      <c r="H13" s="9"/>
      <c r="I13" s="9"/>
    </row>
    <row r="14" spans="1:10" x14ac:dyDescent="0.25">
      <c r="D14" s="13"/>
      <c r="J14" s="6"/>
    </row>
    <row r="15" spans="1:10" x14ac:dyDescent="0.25">
      <c r="D15" s="13"/>
      <c r="J15" s="6"/>
    </row>
    <row r="16" spans="1:10" ht="155.1" customHeight="1" x14ac:dyDescent="0.25">
      <c r="A16" s="53" t="s">
        <v>103</v>
      </c>
      <c r="B16" s="54"/>
      <c r="C16" s="54"/>
      <c r="D16" s="54"/>
      <c r="E16" s="54"/>
      <c r="F16" s="54"/>
      <c r="G16" s="54"/>
      <c r="H16" s="54"/>
      <c r="I16" s="54"/>
      <c r="J16" s="6"/>
    </row>
    <row r="17" spans="1:11" s="6" customFormat="1" x14ac:dyDescent="0.25">
      <c r="C17" s="7"/>
      <c r="D17" s="7"/>
    </row>
    <row r="18" spans="1:11" s="33" customFormat="1" x14ac:dyDescent="0.25">
      <c r="A18" s="31" t="s">
        <v>101</v>
      </c>
      <c r="B18" s="32"/>
      <c r="C18" s="32"/>
      <c r="D18" s="32"/>
    </row>
    <row r="19" spans="1:11" s="6" customFormat="1" x14ac:dyDescent="0.25">
      <c r="A19" s="21"/>
      <c r="B19" s="21"/>
      <c r="C19" s="21"/>
      <c r="D19" s="21"/>
    </row>
    <row r="20" spans="1:11" s="6" customFormat="1" x14ac:dyDescent="0.25">
      <c r="A20" s="21" t="s">
        <v>106</v>
      </c>
      <c r="B20" s="21"/>
      <c r="C20" s="22" t="s">
        <v>78</v>
      </c>
      <c r="D20" s="21"/>
    </row>
    <row r="21" spans="1:11" s="6" customFormat="1" x14ac:dyDescent="0.25">
      <c r="A21" s="21" t="s">
        <v>39</v>
      </c>
      <c r="B21" s="21"/>
      <c r="C21" s="22">
        <v>53064141</v>
      </c>
      <c r="D21" s="21"/>
    </row>
    <row r="22" spans="1:11" s="6" customFormat="1" x14ac:dyDescent="0.25">
      <c r="A22" s="21" t="s">
        <v>38</v>
      </c>
      <c r="B22" s="21"/>
      <c r="C22" s="48" t="s">
        <v>79</v>
      </c>
      <c r="D22" s="21"/>
    </row>
    <row r="23" spans="1:11" s="6" customFormat="1" x14ac:dyDescent="0.25"/>
    <row r="24" spans="1:11" s="6" customFormat="1" x14ac:dyDescent="0.25"/>
    <row r="25" spans="1:11" s="6" customFormat="1" x14ac:dyDescent="0.25"/>
    <row r="26" spans="1:11" s="6" customFormat="1" x14ac:dyDescent="0.25"/>
    <row r="27" spans="1:11" s="6" customFormat="1" x14ac:dyDescent="0.25"/>
    <row r="28" spans="1:11" s="6" customFormat="1" x14ac:dyDescent="0.25"/>
    <row r="29" spans="1:11" s="6" customFormat="1" x14ac:dyDescent="0.25"/>
    <row r="30" spans="1:11" x14ac:dyDescent="0.25">
      <c r="J30" s="6"/>
      <c r="K30" s="6"/>
    </row>
    <row r="31" spans="1:11" x14ac:dyDescent="0.25">
      <c r="J31" s="6"/>
      <c r="K31" s="6"/>
    </row>
    <row r="32" spans="1:11" x14ac:dyDescent="0.25">
      <c r="J32" s="6"/>
      <c r="K32" s="6"/>
    </row>
  </sheetData>
  <mergeCells count="1">
    <mergeCell ref="A16:I16"/>
  </mergeCells>
  <hyperlinks>
    <hyperlink ref="C21" r:id="rId1" display="tel:6404329" xr:uid="{517B95D2-6FBF-4968-AA35-B47A394A4A92}"/>
    <hyperlink ref="C22" r:id="rId2" display="mailto:pille.aadel@tallinnlv.ee" xr:uid="{394FDA1F-3654-48AA-B182-9B4029A64805}"/>
  </hyperlinks>
  <printOptions horizontalCentered="1"/>
  <pageMargins left="0.74803149606299213" right="0.74803149606299213" top="0.53" bottom="0.52" header="0.51181102362204722" footer="0.51181102362204722"/>
  <pageSetup paperSize="9" orientation="portrait"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4"/>
  <sheetViews>
    <sheetView zoomScale="90" zoomScaleNormal="90" workbookViewId="0">
      <pane xSplit="4" ySplit="5" topLeftCell="E6" activePane="bottomRight" state="frozen"/>
      <selection activeCell="D33" sqref="D33"/>
      <selection pane="topRight" activeCell="D33" sqref="D33"/>
      <selection pane="bottomLeft" activeCell="D33" sqref="D33"/>
      <selection pane="bottomRight" activeCell="H6" sqref="H6"/>
    </sheetView>
  </sheetViews>
  <sheetFormatPr defaultColWidth="9.44140625" defaultRowHeight="13.8" x14ac:dyDescent="0.25"/>
  <cols>
    <col min="1" max="6" width="15.33203125" style="6" customWidth="1"/>
    <col min="7" max="9" width="39.6640625" style="6" customWidth="1"/>
    <col min="10" max="10" width="17.5546875" style="1" customWidth="1"/>
    <col min="11" max="11" width="15.44140625" style="1" bestFit="1" customWidth="1"/>
    <col min="12" max="16384" width="9.44140625" style="1"/>
  </cols>
  <sheetData>
    <row r="1" spans="1:10" x14ac:dyDescent="0.25">
      <c r="A1" s="5" t="s">
        <v>100</v>
      </c>
      <c r="C1" s="7"/>
    </row>
    <row r="2" spans="1:10" x14ac:dyDescent="0.25">
      <c r="A2" s="5" t="s">
        <v>83</v>
      </c>
      <c r="C2" s="7" t="s">
        <v>75</v>
      </c>
    </row>
    <row r="3" spans="1:10" x14ac:dyDescent="0.25">
      <c r="A3" s="4" t="s">
        <v>84</v>
      </c>
      <c r="C3" s="14" t="s">
        <v>29</v>
      </c>
    </row>
    <row r="4" spans="1:10" x14ac:dyDescent="0.25">
      <c r="E4" s="8"/>
      <c r="G4" s="8"/>
      <c r="H4" s="8"/>
    </row>
    <row r="5" spans="1:10" x14ac:dyDescent="0.25">
      <c r="A5" s="15" t="s">
        <v>15</v>
      </c>
      <c r="B5" s="15" t="s">
        <v>1</v>
      </c>
      <c r="C5" s="15" t="s">
        <v>0</v>
      </c>
      <c r="D5" s="15" t="s">
        <v>20</v>
      </c>
      <c r="E5" s="15" t="s">
        <v>23</v>
      </c>
      <c r="F5" s="16" t="s">
        <v>25</v>
      </c>
      <c r="G5" s="15" t="s">
        <v>22</v>
      </c>
      <c r="H5" s="15" t="s">
        <v>26</v>
      </c>
      <c r="I5" s="16" t="s">
        <v>21</v>
      </c>
    </row>
    <row r="6" spans="1:10" x14ac:dyDescent="0.25">
      <c r="A6" s="11">
        <v>2283910000</v>
      </c>
      <c r="B6" s="9">
        <v>240099</v>
      </c>
      <c r="C6" s="11">
        <v>41380000</v>
      </c>
      <c r="D6" s="9"/>
      <c r="E6" s="10">
        <f>-(SUM(E7:E14))</f>
        <v>-14516400</v>
      </c>
      <c r="F6" s="11" t="s">
        <v>27</v>
      </c>
      <c r="G6" s="9" t="s">
        <v>28</v>
      </c>
      <c r="H6" s="9" t="s">
        <v>3</v>
      </c>
      <c r="I6" s="9" t="s">
        <v>30</v>
      </c>
    </row>
    <row r="7" spans="1:10" x14ac:dyDescent="0.25">
      <c r="A7" s="11">
        <v>2283910000</v>
      </c>
      <c r="B7" s="9">
        <v>260099</v>
      </c>
      <c r="C7" s="11">
        <v>41380000</v>
      </c>
      <c r="D7" s="9"/>
      <c r="E7" s="10">
        <v>1611200</v>
      </c>
      <c r="F7" s="11" t="s">
        <v>27</v>
      </c>
      <c r="G7" s="9" t="s">
        <v>28</v>
      </c>
      <c r="H7" s="9" t="s">
        <v>4</v>
      </c>
      <c r="I7" s="9" t="s">
        <v>30</v>
      </c>
    </row>
    <row r="8" spans="1:10" x14ac:dyDescent="0.25">
      <c r="A8" s="9">
        <v>2283910000</v>
      </c>
      <c r="B8" s="9">
        <v>263099</v>
      </c>
      <c r="C8" s="11">
        <v>41380000</v>
      </c>
      <c r="D8" s="12"/>
      <c r="E8" s="10">
        <v>1213000</v>
      </c>
      <c r="F8" s="11" t="s">
        <v>27</v>
      </c>
      <c r="G8" s="9" t="s">
        <v>28</v>
      </c>
      <c r="H8" s="10" t="s">
        <v>5</v>
      </c>
      <c r="I8" s="9" t="s">
        <v>30</v>
      </c>
    </row>
    <row r="9" spans="1:10" x14ac:dyDescent="0.25">
      <c r="A9" s="9">
        <v>2283910000</v>
      </c>
      <c r="B9" s="9">
        <v>265099</v>
      </c>
      <c r="C9" s="11">
        <v>41380000</v>
      </c>
      <c r="D9" s="12"/>
      <c r="E9" s="10">
        <v>1006600</v>
      </c>
      <c r="F9" s="11" t="s">
        <v>27</v>
      </c>
      <c r="G9" s="9" t="s">
        <v>28</v>
      </c>
      <c r="H9" s="9" t="s">
        <v>6</v>
      </c>
      <c r="I9" s="9" t="s">
        <v>30</v>
      </c>
    </row>
    <row r="10" spans="1:10" x14ac:dyDescent="0.25">
      <c r="A10" s="9">
        <v>2283910000</v>
      </c>
      <c r="B10" s="9">
        <v>269099</v>
      </c>
      <c r="C10" s="11">
        <v>41380000</v>
      </c>
      <c r="D10" s="12"/>
      <c r="E10" s="10">
        <v>4743200</v>
      </c>
      <c r="F10" s="11" t="s">
        <v>27</v>
      </c>
      <c r="G10" s="9" t="s">
        <v>28</v>
      </c>
      <c r="H10" s="9" t="s">
        <v>7</v>
      </c>
      <c r="I10" s="9" t="s">
        <v>30</v>
      </c>
    </row>
    <row r="11" spans="1:10" x14ac:dyDescent="0.25">
      <c r="A11" s="9">
        <v>2283910000</v>
      </c>
      <c r="B11" s="9">
        <v>271099</v>
      </c>
      <c r="C11" s="11">
        <v>41380000</v>
      </c>
      <c r="D11" s="9"/>
      <c r="E11" s="10">
        <v>2381800</v>
      </c>
      <c r="F11" s="11" t="s">
        <v>27</v>
      </c>
      <c r="G11" s="9" t="s">
        <v>28</v>
      </c>
      <c r="H11" s="9" t="s">
        <v>8</v>
      </c>
      <c r="I11" s="9" t="s">
        <v>30</v>
      </c>
    </row>
    <row r="12" spans="1:10" x14ac:dyDescent="0.25">
      <c r="A12" s="9">
        <v>2283910000</v>
      </c>
      <c r="B12" s="9">
        <v>274099</v>
      </c>
      <c r="C12" s="11">
        <v>41380000</v>
      </c>
      <c r="D12" s="9"/>
      <c r="E12" s="10">
        <v>1169800</v>
      </c>
      <c r="F12" s="11" t="s">
        <v>27</v>
      </c>
      <c r="G12" s="9" t="s">
        <v>28</v>
      </c>
      <c r="H12" s="9" t="s">
        <v>2</v>
      </c>
      <c r="I12" s="9" t="s">
        <v>30</v>
      </c>
    </row>
    <row r="13" spans="1:10" x14ac:dyDescent="0.25">
      <c r="A13" s="9">
        <v>2283910000</v>
      </c>
      <c r="B13" s="9">
        <v>279099</v>
      </c>
      <c r="C13" s="11">
        <v>41380000</v>
      </c>
      <c r="D13" s="9"/>
      <c r="E13" s="10">
        <v>470000</v>
      </c>
      <c r="F13" s="11" t="s">
        <v>27</v>
      </c>
      <c r="G13" s="9" t="s">
        <v>28</v>
      </c>
      <c r="H13" s="9" t="s">
        <v>9</v>
      </c>
      <c r="I13" s="9" t="s">
        <v>30</v>
      </c>
    </row>
    <row r="14" spans="1:10" x14ac:dyDescent="0.25">
      <c r="A14" s="9">
        <v>2283910000</v>
      </c>
      <c r="B14" s="9">
        <v>281099</v>
      </c>
      <c r="C14" s="11">
        <v>41380000</v>
      </c>
      <c r="D14" s="17"/>
      <c r="E14" s="10">
        <v>1920800</v>
      </c>
      <c r="F14" s="11" t="s">
        <v>27</v>
      </c>
      <c r="G14" s="9" t="s">
        <v>28</v>
      </c>
      <c r="H14" s="9" t="s">
        <v>10</v>
      </c>
      <c r="I14" s="9" t="s">
        <v>30</v>
      </c>
    </row>
    <row r="15" spans="1:10" x14ac:dyDescent="0.25">
      <c r="A15" s="9"/>
      <c r="B15" s="9"/>
      <c r="C15" s="17"/>
      <c r="D15" s="12" t="s">
        <v>24</v>
      </c>
      <c r="E15" s="19">
        <f>SUM(E6:E14)</f>
        <v>0</v>
      </c>
      <c r="F15" s="9"/>
      <c r="G15" s="9"/>
      <c r="H15" s="9"/>
      <c r="I15" s="9"/>
    </row>
    <row r="16" spans="1:10" x14ac:dyDescent="0.25">
      <c r="D16" s="13"/>
      <c r="E16" s="41"/>
      <c r="J16" s="6"/>
    </row>
    <row r="17" spans="1:10" x14ac:dyDescent="0.25">
      <c r="D17" s="13"/>
      <c r="J17" s="6"/>
    </row>
    <row r="18" spans="1:10" ht="143.25" customHeight="1" x14ac:dyDescent="0.25">
      <c r="A18" s="55" t="s">
        <v>89</v>
      </c>
      <c r="B18" s="55"/>
      <c r="C18" s="55"/>
      <c r="D18" s="55"/>
      <c r="E18" s="55"/>
      <c r="F18" s="55"/>
      <c r="G18" s="55"/>
      <c r="H18" s="55"/>
      <c r="I18" s="55"/>
      <c r="J18" s="6"/>
    </row>
    <row r="19" spans="1:10" x14ac:dyDescent="0.25">
      <c r="C19" s="7"/>
      <c r="D19" s="7"/>
    </row>
    <row r="20" spans="1:10" x14ac:dyDescent="0.25">
      <c r="A20" s="31" t="s">
        <v>101</v>
      </c>
      <c r="B20" s="21"/>
      <c r="C20" s="21"/>
      <c r="D20" s="21"/>
    </row>
    <row r="21" spans="1:10" x14ac:dyDescent="0.25">
      <c r="A21" s="21"/>
      <c r="B21" s="21"/>
      <c r="C21" s="21"/>
      <c r="D21" s="21"/>
    </row>
    <row r="22" spans="1:10" ht="15" customHeight="1" x14ac:dyDescent="0.25">
      <c r="A22" s="21" t="s">
        <v>106</v>
      </c>
      <c r="B22" s="21"/>
      <c r="C22" s="22" t="s">
        <v>104</v>
      </c>
      <c r="D22" s="21"/>
    </row>
    <row r="23" spans="1:10" x14ac:dyDescent="0.25">
      <c r="A23" s="21" t="s">
        <v>39</v>
      </c>
      <c r="B23" s="21"/>
      <c r="C23" s="22">
        <v>53475861</v>
      </c>
      <c r="D23" s="21"/>
    </row>
    <row r="24" spans="1:10" ht="15" customHeight="1" x14ac:dyDescent="0.25">
      <c r="A24" s="21" t="s">
        <v>38</v>
      </c>
      <c r="B24" s="21"/>
      <c r="C24" s="46" t="s">
        <v>105</v>
      </c>
      <c r="D24" s="21"/>
    </row>
  </sheetData>
  <mergeCells count="1">
    <mergeCell ref="A18:I18"/>
  </mergeCells>
  <phoneticPr fontId="10" type="noConversion"/>
  <hyperlinks>
    <hyperlink ref="C24" r:id="rId1" xr:uid="{06A4BB11-603C-4F29-91F3-AC6C367668BE}"/>
  </hyperlinks>
  <printOptions horizontalCentered="1"/>
  <pageMargins left="0.25" right="0.25" top="0.75" bottom="0.75" header="0.3" footer="0.3"/>
  <pageSetup paperSize="9" orientation="portrait"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7"/>
  <sheetViews>
    <sheetView zoomScale="90" zoomScaleNormal="90" workbookViewId="0">
      <pane xSplit="4" ySplit="5" topLeftCell="E6" activePane="bottomRight" state="frozen"/>
      <selection activeCell="D33" sqref="D33"/>
      <selection pane="topRight" activeCell="D33" sqref="D33"/>
      <selection pane="bottomLeft" activeCell="D33" sqref="D33"/>
      <selection pane="bottomRight" activeCell="E8" sqref="E8"/>
    </sheetView>
  </sheetViews>
  <sheetFormatPr defaultColWidth="9.44140625" defaultRowHeight="13.8" x14ac:dyDescent="0.25"/>
  <cols>
    <col min="1" max="6" width="15.33203125" style="6" customWidth="1"/>
    <col min="7" max="9" width="39.6640625" style="6" customWidth="1"/>
    <col min="10" max="10" width="17.5546875" style="1" customWidth="1"/>
    <col min="11" max="16384" width="9.44140625" style="1"/>
  </cols>
  <sheetData>
    <row r="1" spans="1:10" x14ac:dyDescent="0.25">
      <c r="A1" s="5" t="s">
        <v>100</v>
      </c>
      <c r="C1" s="7"/>
    </row>
    <row r="2" spans="1:10" x14ac:dyDescent="0.25">
      <c r="A2" s="5" t="s">
        <v>83</v>
      </c>
      <c r="C2" s="7" t="s">
        <v>75</v>
      </c>
    </row>
    <row r="3" spans="1:10" x14ac:dyDescent="0.25">
      <c r="A3" s="4" t="s">
        <v>84</v>
      </c>
      <c r="C3" s="14" t="s">
        <v>55</v>
      </c>
    </row>
    <row r="4" spans="1:10" x14ac:dyDescent="0.25">
      <c r="E4" s="8"/>
      <c r="G4" s="8"/>
      <c r="H4" s="8"/>
    </row>
    <row r="5" spans="1:10" x14ac:dyDescent="0.25">
      <c r="A5" s="15" t="s">
        <v>15</v>
      </c>
      <c r="B5" s="15" t="s">
        <v>1</v>
      </c>
      <c r="C5" s="15" t="s">
        <v>0</v>
      </c>
      <c r="D5" s="15" t="s">
        <v>20</v>
      </c>
      <c r="E5" s="15" t="s">
        <v>23</v>
      </c>
      <c r="F5" s="16" t="s">
        <v>25</v>
      </c>
      <c r="G5" s="15" t="s">
        <v>22</v>
      </c>
      <c r="H5" s="15" t="s">
        <v>26</v>
      </c>
      <c r="I5" s="16" t="s">
        <v>21</v>
      </c>
    </row>
    <row r="6" spans="1:10" x14ac:dyDescent="0.25">
      <c r="A6" s="9">
        <v>2283502000</v>
      </c>
      <c r="B6" s="9">
        <v>240099</v>
      </c>
      <c r="C6" s="9">
        <v>41312000</v>
      </c>
      <c r="D6" s="11"/>
      <c r="E6" s="25">
        <f>-(SUM(E7:E14))</f>
        <v>-161800</v>
      </c>
      <c r="F6" s="42" t="s">
        <v>33</v>
      </c>
      <c r="G6" s="9" t="s">
        <v>87</v>
      </c>
      <c r="H6" s="9" t="s">
        <v>3</v>
      </c>
      <c r="I6" s="2" t="s">
        <v>73</v>
      </c>
    </row>
    <row r="7" spans="1:10" x14ac:dyDescent="0.25">
      <c r="A7" s="9">
        <v>2283502000</v>
      </c>
      <c r="B7" s="9">
        <v>260099</v>
      </c>
      <c r="C7" s="9">
        <v>41312000</v>
      </c>
      <c r="D7" s="11"/>
      <c r="E7" s="10">
        <v>4800</v>
      </c>
      <c r="F7" s="42" t="s">
        <v>33</v>
      </c>
      <c r="G7" s="9" t="s">
        <v>87</v>
      </c>
      <c r="H7" s="9" t="s">
        <v>4</v>
      </c>
      <c r="I7" s="2" t="s">
        <v>73</v>
      </c>
    </row>
    <row r="8" spans="1:10" x14ac:dyDescent="0.25">
      <c r="A8" s="9">
        <v>2283502000</v>
      </c>
      <c r="B8" s="9">
        <v>263099</v>
      </c>
      <c r="C8" s="9">
        <v>41312000</v>
      </c>
      <c r="D8" s="11"/>
      <c r="E8" s="10">
        <v>40000</v>
      </c>
      <c r="F8" s="42" t="s">
        <v>33</v>
      </c>
      <c r="G8" s="9" t="s">
        <v>87</v>
      </c>
      <c r="H8" s="9" t="s">
        <v>5</v>
      </c>
      <c r="I8" s="2" t="s">
        <v>73</v>
      </c>
    </row>
    <row r="9" spans="1:10" x14ac:dyDescent="0.25">
      <c r="A9" s="9">
        <v>2283502000</v>
      </c>
      <c r="B9" s="9">
        <v>265099</v>
      </c>
      <c r="C9" s="9">
        <v>41312000</v>
      </c>
      <c r="D9" s="11"/>
      <c r="E9" s="10">
        <v>10000</v>
      </c>
      <c r="F9" s="42" t="s">
        <v>33</v>
      </c>
      <c r="G9" s="9" t="s">
        <v>87</v>
      </c>
      <c r="H9" s="9" t="s">
        <v>6</v>
      </c>
      <c r="I9" s="2" t="s">
        <v>73</v>
      </c>
    </row>
    <row r="10" spans="1:10" x14ac:dyDescent="0.25">
      <c r="A10" s="9">
        <v>2283502000</v>
      </c>
      <c r="B10" s="9">
        <v>269099</v>
      </c>
      <c r="C10" s="9">
        <v>41312000</v>
      </c>
      <c r="D10" s="12"/>
      <c r="E10" s="10">
        <v>27000</v>
      </c>
      <c r="F10" s="42" t="s">
        <v>33</v>
      </c>
      <c r="G10" s="9" t="s">
        <v>87</v>
      </c>
      <c r="H10" s="9" t="s">
        <v>7</v>
      </c>
      <c r="I10" s="2" t="s">
        <v>73</v>
      </c>
    </row>
    <row r="11" spans="1:10" x14ac:dyDescent="0.25">
      <c r="A11" s="9">
        <v>2283502000</v>
      </c>
      <c r="B11" s="9">
        <v>271099</v>
      </c>
      <c r="C11" s="9">
        <v>41312000</v>
      </c>
      <c r="D11" s="9"/>
      <c r="E11" s="10">
        <v>20000</v>
      </c>
      <c r="F11" s="42" t="s">
        <v>33</v>
      </c>
      <c r="G11" s="9" t="s">
        <v>87</v>
      </c>
      <c r="H11" s="9" t="s">
        <v>8</v>
      </c>
      <c r="I11" s="2" t="s">
        <v>73</v>
      </c>
    </row>
    <row r="12" spans="1:10" x14ac:dyDescent="0.25">
      <c r="A12" s="9">
        <v>2283502000</v>
      </c>
      <c r="B12" s="9">
        <v>274099</v>
      </c>
      <c r="C12" s="9">
        <v>41312000</v>
      </c>
      <c r="D12" s="9"/>
      <c r="E12" s="10">
        <v>30000</v>
      </c>
      <c r="F12" s="42" t="s">
        <v>33</v>
      </c>
      <c r="G12" s="9" t="s">
        <v>87</v>
      </c>
      <c r="H12" s="9" t="s">
        <v>14</v>
      </c>
      <c r="I12" s="2" t="s">
        <v>73</v>
      </c>
    </row>
    <row r="13" spans="1:10" x14ac:dyDescent="0.25">
      <c r="A13" s="9">
        <v>2283502000</v>
      </c>
      <c r="B13" s="9">
        <v>279099</v>
      </c>
      <c r="C13" s="9">
        <v>41312000</v>
      </c>
      <c r="D13" s="9"/>
      <c r="E13" s="10">
        <v>5000</v>
      </c>
      <c r="F13" s="42" t="s">
        <v>33</v>
      </c>
      <c r="G13" s="9" t="s">
        <v>87</v>
      </c>
      <c r="H13" s="9" t="s">
        <v>9</v>
      </c>
      <c r="I13" s="2" t="s">
        <v>73</v>
      </c>
    </row>
    <row r="14" spans="1:10" x14ac:dyDescent="0.25">
      <c r="A14" s="9">
        <v>2283502000</v>
      </c>
      <c r="B14" s="9">
        <v>281099</v>
      </c>
      <c r="C14" s="9">
        <v>41312000</v>
      </c>
      <c r="D14" s="9"/>
      <c r="E14" s="10">
        <v>25000</v>
      </c>
      <c r="F14" s="42" t="s">
        <v>33</v>
      </c>
      <c r="G14" s="9" t="s">
        <v>87</v>
      </c>
      <c r="H14" s="9" t="s">
        <v>10</v>
      </c>
      <c r="I14" s="2" t="s">
        <v>73</v>
      </c>
    </row>
    <row r="15" spans="1:10" x14ac:dyDescent="0.25">
      <c r="A15" s="9"/>
      <c r="B15" s="9" t="s">
        <v>13</v>
      </c>
      <c r="C15" s="9"/>
      <c r="D15" s="12" t="s">
        <v>24</v>
      </c>
      <c r="E15" s="19">
        <f>SUM(E6:E14)</f>
        <v>0</v>
      </c>
      <c r="F15" s="9"/>
      <c r="G15" s="9"/>
      <c r="H15" s="9"/>
      <c r="I15" s="9"/>
    </row>
    <row r="16" spans="1:10" x14ac:dyDescent="0.25">
      <c r="D16" s="13"/>
      <c r="J16" s="6"/>
    </row>
    <row r="17" spans="1:10" x14ac:dyDescent="0.25">
      <c r="D17" s="13"/>
      <c r="J17" s="6"/>
    </row>
    <row r="18" spans="1:10" ht="64.5" customHeight="1" x14ac:dyDescent="0.25">
      <c r="A18" s="55" t="s">
        <v>95</v>
      </c>
      <c r="B18" s="56"/>
      <c r="C18" s="56"/>
      <c r="D18" s="56"/>
      <c r="E18" s="56"/>
      <c r="F18" s="56"/>
      <c r="G18" s="56"/>
      <c r="H18" s="56"/>
      <c r="I18" s="56"/>
      <c r="J18" s="6"/>
    </row>
    <row r="20" spans="1:10" x14ac:dyDescent="0.25">
      <c r="A20" s="31" t="s">
        <v>101</v>
      </c>
      <c r="D20" s="13"/>
      <c r="J20" s="6"/>
    </row>
    <row r="21" spans="1:10" x14ac:dyDescent="0.25">
      <c r="A21" s="24"/>
      <c r="J21" s="6"/>
    </row>
    <row r="22" spans="1:10" x14ac:dyDescent="0.25">
      <c r="A22" s="21" t="s">
        <v>106</v>
      </c>
      <c r="B22" s="21"/>
      <c r="C22" s="43" t="s">
        <v>80</v>
      </c>
      <c r="J22" s="6"/>
    </row>
    <row r="23" spans="1:10" x14ac:dyDescent="0.25">
      <c r="A23" s="21" t="s">
        <v>39</v>
      </c>
      <c r="B23" s="21"/>
      <c r="C23" s="22">
        <v>5227126</v>
      </c>
      <c r="J23" s="6"/>
    </row>
    <row r="24" spans="1:10" x14ac:dyDescent="0.25">
      <c r="A24" s="21" t="s">
        <v>38</v>
      </c>
      <c r="B24" s="21"/>
      <c r="C24" s="48" t="s">
        <v>81</v>
      </c>
      <c r="D24" s="7"/>
      <c r="J24" s="6"/>
    </row>
    <row r="27" spans="1:10" x14ac:dyDescent="0.25">
      <c r="H27" s="50"/>
    </row>
  </sheetData>
  <mergeCells count="1">
    <mergeCell ref="A18:I18"/>
  </mergeCells>
  <phoneticPr fontId="10" type="noConversion"/>
  <hyperlinks>
    <hyperlink ref="C24" r:id="rId1" display="mailto:maarja.kuldjarv@tallinnlv.ee" xr:uid="{66B21330-C995-4ACE-8661-B5D2FC15CC1E}"/>
  </hyperlinks>
  <printOptions horizontalCentered="1"/>
  <pageMargins left="0.74803149606299213" right="0.74803149606299213" top="0.98425196850393704" bottom="0.98425196850393704" header="0.51181102362204722" footer="0.51181102362204722"/>
  <pageSetup paperSize="9"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30"/>
  <sheetViews>
    <sheetView zoomScale="90" zoomScaleNormal="90" workbookViewId="0">
      <pane xSplit="4" ySplit="5" topLeftCell="E6" activePane="bottomRight" state="frozen"/>
      <selection activeCell="D33" sqref="D33"/>
      <selection pane="topRight" activeCell="D33" sqref="D33"/>
      <selection pane="bottomLeft" activeCell="D33" sqref="D33"/>
      <selection pane="bottomRight" activeCell="H6" sqref="H6"/>
    </sheetView>
  </sheetViews>
  <sheetFormatPr defaultColWidth="9.44140625" defaultRowHeight="13.8" x14ac:dyDescent="0.25"/>
  <cols>
    <col min="1" max="6" width="15.33203125" style="6" customWidth="1"/>
    <col min="7" max="9" width="39.6640625" style="6" customWidth="1"/>
    <col min="10" max="10" width="17.5546875" style="1" customWidth="1"/>
    <col min="11" max="16384" width="9.44140625" style="1"/>
  </cols>
  <sheetData>
    <row r="1" spans="1:10" x14ac:dyDescent="0.25">
      <c r="A1" s="5" t="s">
        <v>100</v>
      </c>
      <c r="C1" s="7"/>
    </row>
    <row r="2" spans="1:10" x14ac:dyDescent="0.25">
      <c r="A2" s="5" t="s">
        <v>83</v>
      </c>
      <c r="C2" s="7" t="s">
        <v>75</v>
      </c>
    </row>
    <row r="3" spans="1:10" x14ac:dyDescent="0.25">
      <c r="A3" s="4" t="s">
        <v>84</v>
      </c>
      <c r="C3" s="14" t="s">
        <v>34</v>
      </c>
    </row>
    <row r="4" spans="1:10" x14ac:dyDescent="0.25">
      <c r="E4" s="8"/>
      <c r="G4" s="8"/>
      <c r="H4" s="8"/>
    </row>
    <row r="5" spans="1:10" x14ac:dyDescent="0.25">
      <c r="A5" s="15" t="s">
        <v>15</v>
      </c>
      <c r="B5" s="15" t="s">
        <v>1</v>
      </c>
      <c r="C5" s="15" t="s">
        <v>0</v>
      </c>
      <c r="D5" s="15" t="s">
        <v>20</v>
      </c>
      <c r="E5" s="15" t="s">
        <v>23</v>
      </c>
      <c r="F5" s="16" t="s">
        <v>25</v>
      </c>
      <c r="G5" s="15" t="s">
        <v>22</v>
      </c>
      <c r="H5" s="15" t="s">
        <v>26</v>
      </c>
      <c r="I5" s="16" t="s">
        <v>21</v>
      </c>
    </row>
    <row r="6" spans="1:10" x14ac:dyDescent="0.25">
      <c r="A6" s="11">
        <v>2284001000</v>
      </c>
      <c r="B6" s="9">
        <v>240099</v>
      </c>
      <c r="C6" s="11">
        <v>41311000</v>
      </c>
      <c r="D6" s="27"/>
      <c r="E6" s="10">
        <f>-(SUM(E7:E14))</f>
        <v>-840000</v>
      </c>
      <c r="F6" s="36" t="s">
        <v>52</v>
      </c>
      <c r="G6" s="9" t="s">
        <v>82</v>
      </c>
      <c r="H6" s="9" t="s">
        <v>3</v>
      </c>
      <c r="I6" s="9" t="s">
        <v>72</v>
      </c>
    </row>
    <row r="7" spans="1:10" x14ac:dyDescent="0.25">
      <c r="A7" s="11">
        <v>2284001000</v>
      </c>
      <c r="B7" s="9">
        <v>260099</v>
      </c>
      <c r="C7" s="11">
        <v>41311000</v>
      </c>
      <c r="D7" s="9"/>
      <c r="E7" s="10">
        <v>90000</v>
      </c>
      <c r="F7" s="36" t="s">
        <v>52</v>
      </c>
      <c r="G7" s="9" t="s">
        <v>82</v>
      </c>
      <c r="H7" s="9" t="s">
        <v>4</v>
      </c>
      <c r="I7" s="9" t="s">
        <v>72</v>
      </c>
    </row>
    <row r="8" spans="1:10" x14ac:dyDescent="0.25">
      <c r="A8" s="11">
        <v>2284001000</v>
      </c>
      <c r="B8" s="9">
        <v>263099</v>
      </c>
      <c r="C8" s="11">
        <v>41311000</v>
      </c>
      <c r="D8" s="9"/>
      <c r="E8" s="10">
        <v>70000</v>
      </c>
      <c r="F8" s="36" t="s">
        <v>52</v>
      </c>
      <c r="G8" s="9" t="s">
        <v>82</v>
      </c>
      <c r="H8" s="9" t="s">
        <v>5</v>
      </c>
      <c r="I8" s="9" t="s">
        <v>72</v>
      </c>
    </row>
    <row r="9" spans="1:10" x14ac:dyDescent="0.25">
      <c r="A9" s="11">
        <v>2284001000</v>
      </c>
      <c r="B9" s="9">
        <v>265099</v>
      </c>
      <c r="C9" s="11">
        <v>41311000</v>
      </c>
      <c r="D9" s="9"/>
      <c r="E9" s="10">
        <v>60000</v>
      </c>
      <c r="F9" s="36" t="s">
        <v>52</v>
      </c>
      <c r="G9" s="9" t="s">
        <v>82</v>
      </c>
      <c r="H9" s="9" t="s">
        <v>6</v>
      </c>
      <c r="I9" s="9" t="s">
        <v>72</v>
      </c>
    </row>
    <row r="10" spans="1:10" x14ac:dyDescent="0.25">
      <c r="A10" s="11">
        <v>2284001000</v>
      </c>
      <c r="B10" s="9">
        <v>269099</v>
      </c>
      <c r="C10" s="11">
        <v>41311000</v>
      </c>
      <c r="D10" s="9"/>
      <c r="E10" s="10">
        <v>200000</v>
      </c>
      <c r="F10" s="36" t="s">
        <v>52</v>
      </c>
      <c r="G10" s="9" t="s">
        <v>82</v>
      </c>
      <c r="H10" s="9" t="s">
        <v>7</v>
      </c>
      <c r="I10" s="9" t="s">
        <v>72</v>
      </c>
    </row>
    <row r="11" spans="1:10" x14ac:dyDescent="0.25">
      <c r="A11" s="11">
        <v>2284001000</v>
      </c>
      <c r="B11" s="9">
        <v>271099</v>
      </c>
      <c r="C11" s="11">
        <v>41311000</v>
      </c>
      <c r="D11" s="12"/>
      <c r="E11" s="10">
        <v>180000</v>
      </c>
      <c r="F11" s="36" t="s">
        <v>52</v>
      </c>
      <c r="G11" s="9" t="s">
        <v>82</v>
      </c>
      <c r="H11" s="9" t="s">
        <v>8</v>
      </c>
      <c r="I11" s="9" t="s">
        <v>72</v>
      </c>
    </row>
    <row r="12" spans="1:10" x14ac:dyDescent="0.25">
      <c r="A12" s="11">
        <v>2284001000</v>
      </c>
      <c r="B12" s="9">
        <v>274099</v>
      </c>
      <c r="C12" s="11">
        <v>41311000</v>
      </c>
      <c r="D12" s="9"/>
      <c r="E12" s="10">
        <v>30000</v>
      </c>
      <c r="F12" s="36" t="s">
        <v>52</v>
      </c>
      <c r="G12" s="9" t="s">
        <v>82</v>
      </c>
      <c r="H12" s="9" t="s">
        <v>2</v>
      </c>
      <c r="I12" s="9" t="s">
        <v>72</v>
      </c>
    </row>
    <row r="13" spans="1:10" x14ac:dyDescent="0.25">
      <c r="A13" s="11">
        <v>2284001000</v>
      </c>
      <c r="B13" s="9">
        <v>279099</v>
      </c>
      <c r="C13" s="11">
        <v>41311000</v>
      </c>
      <c r="D13" s="9"/>
      <c r="E13" s="10">
        <v>30000</v>
      </c>
      <c r="F13" s="36" t="s">
        <v>52</v>
      </c>
      <c r="G13" s="9" t="s">
        <v>82</v>
      </c>
      <c r="H13" s="9" t="s">
        <v>9</v>
      </c>
      <c r="I13" s="9" t="s">
        <v>72</v>
      </c>
    </row>
    <row r="14" spans="1:10" x14ac:dyDescent="0.25">
      <c r="A14" s="11">
        <v>2284001000</v>
      </c>
      <c r="B14" s="9">
        <v>281099</v>
      </c>
      <c r="C14" s="11">
        <v>41311000</v>
      </c>
      <c r="D14" s="9"/>
      <c r="E14" s="10">
        <v>180000</v>
      </c>
      <c r="F14" s="36" t="s">
        <v>52</v>
      </c>
      <c r="G14" s="9" t="s">
        <v>82</v>
      </c>
      <c r="H14" s="9" t="s">
        <v>10</v>
      </c>
      <c r="I14" s="9" t="s">
        <v>72</v>
      </c>
    </row>
    <row r="15" spans="1:10" x14ac:dyDescent="0.25">
      <c r="A15" s="9"/>
      <c r="B15" s="9"/>
      <c r="C15" s="9"/>
      <c r="D15" s="12" t="s">
        <v>24</v>
      </c>
      <c r="E15" s="19">
        <f>SUM(E6:E14)</f>
        <v>0</v>
      </c>
      <c r="F15" s="9"/>
      <c r="G15" s="9"/>
      <c r="H15" s="9"/>
      <c r="I15" s="9"/>
    </row>
    <row r="16" spans="1:10" x14ac:dyDescent="0.25">
      <c r="D16" s="13"/>
      <c r="J16" s="6"/>
    </row>
    <row r="17" spans="1:10" x14ac:dyDescent="0.25">
      <c r="D17" s="13"/>
      <c r="J17" s="6"/>
    </row>
    <row r="18" spans="1:10" ht="82.5" customHeight="1" x14ac:dyDescent="0.25">
      <c r="A18" s="55" t="s">
        <v>96</v>
      </c>
      <c r="B18" s="56"/>
      <c r="C18" s="56"/>
      <c r="D18" s="56"/>
      <c r="E18" s="56"/>
      <c r="F18" s="56"/>
      <c r="G18" s="56"/>
      <c r="H18" s="56"/>
      <c r="I18" s="56"/>
      <c r="J18" s="6"/>
    </row>
    <row r="20" spans="1:10" x14ac:dyDescent="0.25">
      <c r="A20" s="31" t="s">
        <v>101</v>
      </c>
      <c r="B20" s="33"/>
      <c r="C20" s="33"/>
      <c r="D20" s="34"/>
      <c r="E20" s="33"/>
      <c r="F20" s="33"/>
      <c r="J20" s="6"/>
    </row>
    <row r="21" spans="1:10" x14ac:dyDescent="0.25">
      <c r="A21" s="24"/>
      <c r="J21" s="6"/>
    </row>
    <row r="22" spans="1:10" x14ac:dyDescent="0.25">
      <c r="A22" s="21" t="s">
        <v>106</v>
      </c>
      <c r="B22" s="21"/>
      <c r="C22" s="22" t="s">
        <v>40</v>
      </c>
      <c r="J22" s="6"/>
    </row>
    <row r="23" spans="1:10" x14ac:dyDescent="0.25">
      <c r="A23" s="21" t="s">
        <v>39</v>
      </c>
      <c r="B23" s="21"/>
      <c r="C23" s="22">
        <v>5055931</v>
      </c>
      <c r="J23" s="6"/>
    </row>
    <row r="24" spans="1:10" x14ac:dyDescent="0.25">
      <c r="A24" s="21" t="s">
        <v>38</v>
      </c>
      <c r="B24" s="21"/>
      <c r="C24" s="26" t="s">
        <v>41</v>
      </c>
      <c r="D24" s="7"/>
      <c r="J24" s="6"/>
    </row>
    <row r="26" spans="1:10" x14ac:dyDescent="0.25">
      <c r="A26" s="21"/>
      <c r="B26" s="21"/>
      <c r="C26" s="21"/>
      <c r="D26" s="21"/>
      <c r="E26" s="21"/>
    </row>
    <row r="27" spans="1:10" x14ac:dyDescent="0.25">
      <c r="A27" s="21"/>
      <c r="B27" s="21"/>
      <c r="C27" s="21"/>
      <c r="D27" s="21"/>
      <c r="E27" s="21"/>
    </row>
    <row r="28" spans="1:10" x14ac:dyDescent="0.25">
      <c r="A28" s="21"/>
      <c r="B28" s="21"/>
      <c r="C28" s="21"/>
      <c r="D28" s="21"/>
      <c r="E28" s="21"/>
    </row>
    <row r="29" spans="1:10" x14ac:dyDescent="0.25">
      <c r="A29" s="21"/>
      <c r="B29" s="21"/>
      <c r="C29" s="21"/>
      <c r="D29" s="21"/>
      <c r="E29" s="21"/>
    </row>
    <row r="30" spans="1:10" x14ac:dyDescent="0.25">
      <c r="A30" s="21"/>
      <c r="B30" s="21"/>
      <c r="C30" s="21"/>
      <c r="D30" s="21"/>
      <c r="E30" s="21"/>
    </row>
  </sheetData>
  <mergeCells count="1">
    <mergeCell ref="A18:I18"/>
  </mergeCells>
  <phoneticPr fontId="10" type="noConversion"/>
  <hyperlinks>
    <hyperlink ref="C24" r:id="rId1" display="katrin.sari@tallinnlv.ee" xr:uid="{BCDBD72A-3801-4134-9216-72A6B29FBE78}"/>
  </hyperlinks>
  <printOptions horizontalCentered="1"/>
  <pageMargins left="0.74803149606299213" right="0.22" top="0.98425196850393704" bottom="0.98425196850393704" header="0.51181102362204722" footer="0.51181102362204722"/>
  <pageSetup paperSize="9"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5E4DE-F13F-452B-A512-B524EB724DF7}">
  <dimension ref="A1:J24"/>
  <sheetViews>
    <sheetView zoomScale="90" zoomScaleNormal="90" workbookViewId="0">
      <pane xSplit="4" ySplit="5" topLeftCell="E6" activePane="bottomRight" state="frozen"/>
      <selection activeCell="D33" sqref="D33"/>
      <selection pane="topRight" activeCell="D33" sqref="D33"/>
      <selection pane="bottomLeft" activeCell="D33" sqref="D33"/>
      <selection pane="bottomRight" activeCell="H6" sqref="H6"/>
    </sheetView>
  </sheetViews>
  <sheetFormatPr defaultColWidth="9.44140625" defaultRowHeight="13.8" x14ac:dyDescent="0.25"/>
  <cols>
    <col min="1" max="6" width="15.33203125" style="6" customWidth="1"/>
    <col min="7" max="9" width="39.6640625" style="6" customWidth="1"/>
    <col min="10" max="16384" width="9.44140625" style="1"/>
  </cols>
  <sheetData>
    <row r="1" spans="1:10" x14ac:dyDescent="0.25">
      <c r="A1" s="5" t="s">
        <v>100</v>
      </c>
      <c r="C1" s="7"/>
    </row>
    <row r="2" spans="1:10" x14ac:dyDescent="0.25">
      <c r="A2" s="5" t="s">
        <v>83</v>
      </c>
      <c r="C2" s="7" t="s">
        <v>75</v>
      </c>
    </row>
    <row r="3" spans="1:10" x14ac:dyDescent="0.25">
      <c r="A3" s="4" t="s">
        <v>84</v>
      </c>
      <c r="C3" s="14" t="s">
        <v>92</v>
      </c>
    </row>
    <row r="4" spans="1:10" x14ac:dyDescent="0.25">
      <c r="E4" s="8"/>
      <c r="G4" s="8"/>
      <c r="H4" s="8"/>
    </row>
    <row r="5" spans="1:10" x14ac:dyDescent="0.25">
      <c r="A5" s="15" t="s">
        <v>15</v>
      </c>
      <c r="B5" s="15" t="s">
        <v>1</v>
      </c>
      <c r="C5" s="15" t="s">
        <v>0</v>
      </c>
      <c r="D5" s="15" t="s">
        <v>20</v>
      </c>
      <c r="E5" s="15" t="s">
        <v>23</v>
      </c>
      <c r="F5" s="15" t="s">
        <v>25</v>
      </c>
      <c r="G5" s="15" t="s">
        <v>22</v>
      </c>
      <c r="H5" s="15" t="s">
        <v>26</v>
      </c>
      <c r="I5" s="15" t="s">
        <v>21</v>
      </c>
    </row>
    <row r="6" spans="1:10" x14ac:dyDescent="0.25">
      <c r="A6" s="57">
        <v>2284003000</v>
      </c>
      <c r="B6" s="9">
        <v>240099</v>
      </c>
      <c r="C6" s="11">
        <v>41311000</v>
      </c>
      <c r="D6" s="9"/>
      <c r="E6" s="10">
        <f>-SUM(E7:E14)</f>
        <v>-60100</v>
      </c>
      <c r="F6" s="11" t="s">
        <v>71</v>
      </c>
      <c r="G6" s="9" t="s">
        <v>93</v>
      </c>
      <c r="H6" s="9" t="s">
        <v>3</v>
      </c>
      <c r="I6" s="9" t="s">
        <v>72</v>
      </c>
    </row>
    <row r="7" spans="1:10" x14ac:dyDescent="0.25">
      <c r="A7" s="57">
        <v>2284003000</v>
      </c>
      <c r="B7" s="9">
        <v>260099</v>
      </c>
      <c r="C7" s="11">
        <v>41311000</v>
      </c>
      <c r="D7" s="9"/>
      <c r="E7" s="10">
        <v>6000</v>
      </c>
      <c r="F7" s="11" t="s">
        <v>71</v>
      </c>
      <c r="G7" s="9" t="s">
        <v>93</v>
      </c>
      <c r="H7" s="9" t="s">
        <v>4</v>
      </c>
      <c r="I7" s="9" t="s">
        <v>72</v>
      </c>
    </row>
    <row r="8" spans="1:10" x14ac:dyDescent="0.25">
      <c r="A8" s="57">
        <v>2284003000</v>
      </c>
      <c r="B8" s="9">
        <v>263099</v>
      </c>
      <c r="C8" s="11">
        <v>41311000</v>
      </c>
      <c r="D8" s="12"/>
      <c r="E8" s="10">
        <v>4000</v>
      </c>
      <c r="F8" s="11" t="s">
        <v>71</v>
      </c>
      <c r="G8" s="9" t="s">
        <v>93</v>
      </c>
      <c r="H8" s="18" t="s">
        <v>5</v>
      </c>
      <c r="I8" s="9" t="s">
        <v>72</v>
      </c>
    </row>
    <row r="9" spans="1:10" x14ac:dyDescent="0.25">
      <c r="A9" s="57">
        <v>2284003000</v>
      </c>
      <c r="B9" s="9">
        <v>265099</v>
      </c>
      <c r="C9" s="11">
        <v>41311000</v>
      </c>
      <c r="D9" s="12"/>
      <c r="E9" s="10">
        <v>6500</v>
      </c>
      <c r="F9" s="11" t="s">
        <v>71</v>
      </c>
      <c r="G9" s="9" t="s">
        <v>93</v>
      </c>
      <c r="H9" s="9" t="s">
        <v>6</v>
      </c>
      <c r="I9" s="9" t="s">
        <v>72</v>
      </c>
    </row>
    <row r="10" spans="1:10" x14ac:dyDescent="0.25">
      <c r="A10" s="57">
        <v>2284003000</v>
      </c>
      <c r="B10" s="9">
        <v>269099</v>
      </c>
      <c r="C10" s="11">
        <v>41311000</v>
      </c>
      <c r="D10" s="12"/>
      <c r="E10" s="10">
        <v>5000</v>
      </c>
      <c r="F10" s="11" t="s">
        <v>71</v>
      </c>
      <c r="G10" s="9" t="s">
        <v>93</v>
      </c>
      <c r="H10" s="9" t="s">
        <v>7</v>
      </c>
      <c r="I10" s="9" t="s">
        <v>72</v>
      </c>
    </row>
    <row r="11" spans="1:10" x14ac:dyDescent="0.25">
      <c r="A11" s="57">
        <v>2284003000</v>
      </c>
      <c r="B11" s="9">
        <v>271099</v>
      </c>
      <c r="C11" s="11">
        <v>41311000</v>
      </c>
      <c r="D11" s="9"/>
      <c r="E11" s="10">
        <v>10000</v>
      </c>
      <c r="F11" s="11" t="s">
        <v>71</v>
      </c>
      <c r="G11" s="9" t="s">
        <v>93</v>
      </c>
      <c r="H11" s="9" t="s">
        <v>8</v>
      </c>
      <c r="I11" s="9" t="s">
        <v>72</v>
      </c>
    </row>
    <row r="12" spans="1:10" x14ac:dyDescent="0.25">
      <c r="A12" s="57">
        <v>2284003000</v>
      </c>
      <c r="B12" s="9">
        <v>274099</v>
      </c>
      <c r="C12" s="11">
        <v>41311000</v>
      </c>
      <c r="D12" s="9"/>
      <c r="E12" s="10">
        <v>1800</v>
      </c>
      <c r="F12" s="11" t="s">
        <v>71</v>
      </c>
      <c r="G12" s="9" t="s">
        <v>93</v>
      </c>
      <c r="H12" s="9" t="s">
        <v>2</v>
      </c>
      <c r="I12" s="9" t="s">
        <v>72</v>
      </c>
    </row>
    <row r="13" spans="1:10" x14ac:dyDescent="0.25">
      <c r="A13" s="57">
        <v>2284003000</v>
      </c>
      <c r="B13" s="9">
        <v>279099</v>
      </c>
      <c r="C13" s="11">
        <v>41311000</v>
      </c>
      <c r="D13" s="9"/>
      <c r="E13" s="10">
        <v>1800</v>
      </c>
      <c r="F13" s="11" t="s">
        <v>71</v>
      </c>
      <c r="G13" s="9" t="s">
        <v>93</v>
      </c>
      <c r="H13" s="9" t="s">
        <v>9</v>
      </c>
      <c r="I13" s="9" t="s">
        <v>72</v>
      </c>
    </row>
    <row r="14" spans="1:10" x14ac:dyDescent="0.25">
      <c r="A14" s="57">
        <v>2284003000</v>
      </c>
      <c r="B14" s="9">
        <v>281099</v>
      </c>
      <c r="C14" s="11">
        <v>41311000</v>
      </c>
      <c r="D14" s="17"/>
      <c r="E14" s="10">
        <v>25000</v>
      </c>
      <c r="F14" s="11" t="s">
        <v>71</v>
      </c>
      <c r="G14" s="9" t="s">
        <v>93</v>
      </c>
      <c r="H14" s="9" t="s">
        <v>10</v>
      </c>
      <c r="I14" s="9" t="s">
        <v>72</v>
      </c>
    </row>
    <row r="15" spans="1:10" x14ac:dyDescent="0.25">
      <c r="A15" s="9"/>
      <c r="B15" s="9"/>
      <c r="C15" s="17"/>
      <c r="D15" s="12" t="s">
        <v>24</v>
      </c>
      <c r="E15" s="19">
        <f>SUM(E6:E14)</f>
        <v>0</v>
      </c>
      <c r="F15" s="9"/>
      <c r="G15" s="9"/>
      <c r="H15" s="9"/>
      <c r="I15" s="9"/>
    </row>
    <row r="16" spans="1:10" x14ac:dyDescent="0.25">
      <c r="D16" s="13"/>
      <c r="J16" s="6"/>
    </row>
    <row r="17" spans="1:10" x14ac:dyDescent="0.25">
      <c r="D17" s="13"/>
      <c r="J17" s="6"/>
    </row>
    <row r="18" spans="1:10" ht="69" customHeight="1" x14ac:dyDescent="0.25">
      <c r="A18" s="55" t="s">
        <v>97</v>
      </c>
      <c r="B18" s="56"/>
      <c r="C18" s="56"/>
      <c r="D18" s="56"/>
      <c r="E18" s="56"/>
      <c r="F18" s="56"/>
      <c r="G18" s="56"/>
      <c r="H18" s="56"/>
      <c r="I18" s="56"/>
      <c r="J18" s="6"/>
    </row>
    <row r="19" spans="1:10" x14ac:dyDescent="0.25">
      <c r="A19" s="51"/>
      <c r="B19" s="52"/>
      <c r="C19" s="52"/>
      <c r="D19" s="52"/>
      <c r="E19" s="52"/>
      <c r="F19" s="52"/>
      <c r="G19" s="52"/>
      <c r="H19" s="52"/>
      <c r="I19" s="52"/>
      <c r="J19" s="6"/>
    </row>
    <row r="20" spans="1:10" ht="14.4" x14ac:dyDescent="0.25">
      <c r="A20" s="31" t="s">
        <v>101</v>
      </c>
      <c r="G20" s="29"/>
    </row>
    <row r="21" spans="1:10" ht="14.4" x14ac:dyDescent="0.25">
      <c r="G21" s="29"/>
    </row>
    <row r="22" spans="1:10" ht="14.4" x14ac:dyDescent="0.25">
      <c r="A22" s="21" t="s">
        <v>106</v>
      </c>
      <c r="B22" s="21"/>
      <c r="C22" s="22" t="s">
        <v>107</v>
      </c>
      <c r="D22" s="21"/>
      <c r="G22" s="29"/>
    </row>
    <row r="23" spans="1:10" ht="14.4" x14ac:dyDescent="0.25">
      <c r="A23" s="21" t="s">
        <v>39</v>
      </c>
      <c r="B23" s="21"/>
      <c r="C23" s="22">
        <v>53707190</v>
      </c>
      <c r="D23" s="21"/>
      <c r="G23" s="28"/>
    </row>
    <row r="24" spans="1:10" ht="14.4" x14ac:dyDescent="0.3">
      <c r="A24" s="21" t="s">
        <v>38</v>
      </c>
      <c r="B24" s="21"/>
      <c r="C24" s="46" t="s">
        <v>108</v>
      </c>
      <c r="D24" s="21"/>
      <c r="G24" s="30"/>
    </row>
  </sheetData>
  <mergeCells count="1">
    <mergeCell ref="A18:I18"/>
  </mergeCells>
  <phoneticPr fontId="10" type="noConversion"/>
  <hyperlinks>
    <hyperlink ref="C24" r:id="rId1" xr:uid="{D807755C-2DE8-47A9-B9BD-54587406656F}"/>
  </hyperlinks>
  <printOptions horizontalCentered="1"/>
  <pageMargins left="0.74803149606299213" right="0.74803149606299213" top="0.53" bottom="0.52" header="0.51181102362204722" footer="0.51181102362204722"/>
  <pageSetup paperSize="9"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23"/>
  <sheetViews>
    <sheetView zoomScale="90" zoomScaleNormal="90" workbookViewId="0">
      <pane xSplit="4" ySplit="5" topLeftCell="E6" activePane="bottomRight" state="frozen"/>
      <selection activeCell="D33" sqref="D33"/>
      <selection pane="topRight" activeCell="D33" sqref="D33"/>
      <selection pane="bottomLeft" activeCell="D33" sqref="D33"/>
      <selection pane="bottomRight" activeCell="E16" sqref="E16"/>
    </sheetView>
  </sheetViews>
  <sheetFormatPr defaultColWidth="9.44140625" defaultRowHeight="13.8" x14ac:dyDescent="0.25"/>
  <cols>
    <col min="1" max="6" width="15.33203125" style="6" customWidth="1"/>
    <col min="7" max="9" width="39.6640625" style="6" customWidth="1"/>
    <col min="10" max="10" width="17.5546875" style="1" customWidth="1"/>
    <col min="11" max="11" width="9.44140625" style="1"/>
    <col min="12" max="12" width="11" style="1" bestFit="1" customWidth="1"/>
    <col min="13" max="16384" width="9.44140625" style="1"/>
  </cols>
  <sheetData>
    <row r="1" spans="1:10" x14ac:dyDescent="0.25">
      <c r="A1" s="5" t="s">
        <v>100</v>
      </c>
      <c r="C1" s="7"/>
    </row>
    <row r="2" spans="1:10" x14ac:dyDescent="0.25">
      <c r="A2" s="5" t="s">
        <v>83</v>
      </c>
      <c r="C2" s="7" t="s">
        <v>75</v>
      </c>
    </row>
    <row r="3" spans="1:10" x14ac:dyDescent="0.25">
      <c r="A3" s="4" t="s">
        <v>84</v>
      </c>
      <c r="C3" s="14" t="s">
        <v>12</v>
      </c>
    </row>
    <row r="4" spans="1:10" x14ac:dyDescent="0.25">
      <c r="E4" s="8"/>
      <c r="G4" s="8"/>
      <c r="H4" s="8"/>
    </row>
    <row r="5" spans="1:10" x14ac:dyDescent="0.25">
      <c r="A5" s="15" t="s">
        <v>15</v>
      </c>
      <c r="B5" s="15" t="s">
        <v>1</v>
      </c>
      <c r="C5" s="15" t="s">
        <v>0</v>
      </c>
      <c r="D5" s="15" t="s">
        <v>20</v>
      </c>
      <c r="E5" s="15" t="s">
        <v>23</v>
      </c>
      <c r="F5" s="16" t="s">
        <v>25</v>
      </c>
      <c r="G5" s="15" t="s">
        <v>22</v>
      </c>
      <c r="H5" s="15" t="s">
        <v>26</v>
      </c>
      <c r="I5" s="16" t="s">
        <v>21</v>
      </c>
    </row>
    <row r="6" spans="1:10" x14ac:dyDescent="0.25">
      <c r="A6" s="11">
        <v>2284004000</v>
      </c>
      <c r="B6" s="9">
        <v>240099</v>
      </c>
      <c r="C6" s="11">
        <v>41389000</v>
      </c>
      <c r="D6" s="12"/>
      <c r="E6" s="10">
        <f>-(SUM(E7:E14))</f>
        <v>-900000</v>
      </c>
      <c r="F6" s="11">
        <v>10702</v>
      </c>
      <c r="G6" s="9" t="s">
        <v>88</v>
      </c>
      <c r="H6" s="9" t="s">
        <v>3</v>
      </c>
      <c r="I6" s="9" t="s">
        <v>37</v>
      </c>
    </row>
    <row r="7" spans="1:10" x14ac:dyDescent="0.25">
      <c r="A7" s="11">
        <v>2284004000</v>
      </c>
      <c r="B7" s="9">
        <v>260099</v>
      </c>
      <c r="C7" s="9">
        <v>41389000</v>
      </c>
      <c r="D7" s="9"/>
      <c r="E7" s="10">
        <v>95000</v>
      </c>
      <c r="F7" s="11">
        <v>10702</v>
      </c>
      <c r="G7" s="9" t="s">
        <v>88</v>
      </c>
      <c r="H7" s="9" t="s">
        <v>4</v>
      </c>
      <c r="I7" s="9" t="s">
        <v>37</v>
      </c>
    </row>
    <row r="8" spans="1:10" x14ac:dyDescent="0.25">
      <c r="A8" s="11">
        <v>2284004000</v>
      </c>
      <c r="B8" s="9">
        <v>263099</v>
      </c>
      <c r="C8" s="9">
        <v>41389000</v>
      </c>
      <c r="D8" s="12"/>
      <c r="E8" s="10">
        <v>75000</v>
      </c>
      <c r="F8" s="11">
        <v>10702</v>
      </c>
      <c r="G8" s="9" t="s">
        <v>88</v>
      </c>
      <c r="H8" s="9" t="s">
        <v>5</v>
      </c>
      <c r="I8" s="9" t="s">
        <v>37</v>
      </c>
    </row>
    <row r="9" spans="1:10" x14ac:dyDescent="0.25">
      <c r="A9" s="11">
        <v>2284004000</v>
      </c>
      <c r="B9" s="9">
        <v>265099</v>
      </c>
      <c r="C9" s="9">
        <v>41389000</v>
      </c>
      <c r="D9" s="9"/>
      <c r="E9" s="10">
        <v>70000</v>
      </c>
      <c r="F9" s="11">
        <v>10702</v>
      </c>
      <c r="G9" s="9" t="s">
        <v>88</v>
      </c>
      <c r="H9" s="9" t="s">
        <v>6</v>
      </c>
      <c r="I9" s="9" t="s">
        <v>37</v>
      </c>
    </row>
    <row r="10" spans="1:10" x14ac:dyDescent="0.25">
      <c r="A10" s="11">
        <v>2284004000</v>
      </c>
      <c r="B10" s="9">
        <v>269099</v>
      </c>
      <c r="C10" s="9">
        <v>41389000</v>
      </c>
      <c r="D10" s="9"/>
      <c r="E10" s="10">
        <v>250000</v>
      </c>
      <c r="F10" s="11">
        <v>10702</v>
      </c>
      <c r="G10" s="9" t="s">
        <v>88</v>
      </c>
      <c r="H10" s="9" t="s">
        <v>7</v>
      </c>
      <c r="I10" s="9" t="s">
        <v>37</v>
      </c>
    </row>
    <row r="11" spans="1:10" x14ac:dyDescent="0.25">
      <c r="A11" s="11">
        <v>2284004000</v>
      </c>
      <c r="B11" s="9">
        <v>271099</v>
      </c>
      <c r="C11" s="9">
        <v>41389000</v>
      </c>
      <c r="D11" s="9"/>
      <c r="E11" s="10">
        <v>170000</v>
      </c>
      <c r="F11" s="11">
        <v>10702</v>
      </c>
      <c r="G11" s="9" t="s">
        <v>88</v>
      </c>
      <c r="H11" s="9" t="s">
        <v>8</v>
      </c>
      <c r="I11" s="9" t="s">
        <v>37</v>
      </c>
    </row>
    <row r="12" spans="1:10" x14ac:dyDescent="0.25">
      <c r="A12" s="11">
        <v>2284004000</v>
      </c>
      <c r="B12" s="9">
        <v>274099</v>
      </c>
      <c r="C12" s="9">
        <v>41389000</v>
      </c>
      <c r="D12" s="12"/>
      <c r="E12" s="10">
        <v>80000</v>
      </c>
      <c r="F12" s="11">
        <v>10702</v>
      </c>
      <c r="G12" s="9" t="s">
        <v>88</v>
      </c>
      <c r="H12" s="9" t="s">
        <v>2</v>
      </c>
      <c r="I12" s="9" t="s">
        <v>37</v>
      </c>
    </row>
    <row r="13" spans="1:10" x14ac:dyDescent="0.25">
      <c r="A13" s="11">
        <v>2284004000</v>
      </c>
      <c r="B13" s="9">
        <v>279099</v>
      </c>
      <c r="C13" s="9">
        <v>41389000</v>
      </c>
      <c r="D13" s="9"/>
      <c r="E13" s="10">
        <v>30000</v>
      </c>
      <c r="F13" s="11">
        <v>10702</v>
      </c>
      <c r="G13" s="9" t="s">
        <v>88</v>
      </c>
      <c r="H13" s="9" t="s">
        <v>9</v>
      </c>
      <c r="I13" s="9" t="s">
        <v>37</v>
      </c>
    </row>
    <row r="14" spans="1:10" x14ac:dyDescent="0.25">
      <c r="A14" s="11">
        <v>2284004000</v>
      </c>
      <c r="B14" s="9">
        <v>281099</v>
      </c>
      <c r="C14" s="9">
        <v>41389000</v>
      </c>
      <c r="D14" s="9"/>
      <c r="E14" s="10">
        <v>130000</v>
      </c>
      <c r="F14" s="11">
        <v>10702</v>
      </c>
      <c r="G14" s="9" t="s">
        <v>88</v>
      </c>
      <c r="H14" s="9" t="s">
        <v>10</v>
      </c>
      <c r="I14" s="9" t="s">
        <v>37</v>
      </c>
    </row>
    <row r="15" spans="1:10" x14ac:dyDescent="0.25">
      <c r="A15" s="9"/>
      <c r="B15" s="9"/>
      <c r="C15" s="9"/>
      <c r="D15" s="12" t="s">
        <v>24</v>
      </c>
      <c r="E15" s="19">
        <f>SUM(E6:E14)</f>
        <v>0</v>
      </c>
      <c r="F15" s="9"/>
      <c r="G15" s="9"/>
      <c r="H15" s="9"/>
      <c r="I15" s="9"/>
    </row>
    <row r="16" spans="1:10" x14ac:dyDescent="0.25">
      <c r="D16" s="13"/>
      <c r="J16" s="6"/>
    </row>
    <row r="17" spans="1:10" x14ac:dyDescent="0.25">
      <c r="D17" s="13"/>
      <c r="J17" s="6"/>
    </row>
    <row r="18" spans="1:10" ht="64.5" customHeight="1" x14ac:dyDescent="0.25">
      <c r="A18" s="55" t="s">
        <v>94</v>
      </c>
      <c r="B18" s="55"/>
      <c r="C18" s="55"/>
      <c r="D18" s="55"/>
      <c r="E18" s="55"/>
      <c r="F18" s="55"/>
      <c r="G18" s="55"/>
      <c r="H18" s="55"/>
      <c r="I18" s="55"/>
      <c r="J18" s="6"/>
    </row>
    <row r="19" spans="1:10" x14ac:dyDescent="0.25">
      <c r="A19" s="31" t="s">
        <v>101</v>
      </c>
    </row>
    <row r="20" spans="1:10" x14ac:dyDescent="0.25">
      <c r="A20" s="24"/>
      <c r="J20" s="6"/>
    </row>
    <row r="21" spans="1:10" x14ac:dyDescent="0.25">
      <c r="A21" s="21" t="s">
        <v>106</v>
      </c>
      <c r="B21" s="21"/>
      <c r="C21" s="22" t="s">
        <v>40</v>
      </c>
      <c r="J21" s="6"/>
    </row>
    <row r="22" spans="1:10" x14ac:dyDescent="0.25">
      <c r="A22" s="21" t="s">
        <v>39</v>
      </c>
      <c r="B22" s="21"/>
      <c r="C22" s="22">
        <v>5055931</v>
      </c>
      <c r="J22" s="6"/>
    </row>
    <row r="23" spans="1:10" x14ac:dyDescent="0.25">
      <c r="A23" s="21" t="s">
        <v>38</v>
      </c>
      <c r="B23" s="21"/>
      <c r="C23" s="46" t="s">
        <v>41</v>
      </c>
      <c r="D23" s="7"/>
      <c r="J23" s="6"/>
    </row>
  </sheetData>
  <mergeCells count="1">
    <mergeCell ref="A18:I18"/>
  </mergeCells>
  <phoneticPr fontId="10" type="noConversion"/>
  <hyperlinks>
    <hyperlink ref="C23" r:id="rId1" xr:uid="{9EB95E21-B578-4107-BEEE-05E3624F1B4C}"/>
  </hyperlinks>
  <printOptions horizontalCentered="1"/>
  <pageMargins left="0.74803149606299213" right="0.74803149606299213" top="0.98425196850393704" bottom="0.98425196850393704" header="0.51181102362204722" footer="0.51181102362204722"/>
  <pageSetup paperSize="9" orientation="portrait"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46"/>
  <sheetViews>
    <sheetView zoomScale="90" zoomScaleNormal="90" workbookViewId="0">
      <pane xSplit="4" ySplit="5" topLeftCell="E6" activePane="bottomRight" state="frozen"/>
      <selection activeCell="D33" sqref="D33"/>
      <selection pane="topRight" activeCell="D33" sqref="D33"/>
      <selection pane="bottomLeft" activeCell="D33" sqref="D33"/>
      <selection pane="bottomRight" activeCell="A22" sqref="A22"/>
    </sheetView>
  </sheetViews>
  <sheetFormatPr defaultColWidth="9.44140625" defaultRowHeight="13.8" x14ac:dyDescent="0.25"/>
  <cols>
    <col min="1" max="6" width="15.33203125" style="6" customWidth="1"/>
    <col min="7" max="9" width="39.6640625" style="6" customWidth="1"/>
    <col min="10" max="10" width="17.5546875" style="1" customWidth="1"/>
    <col min="11" max="16384" width="9.44140625" style="1"/>
  </cols>
  <sheetData>
    <row r="1" spans="1:10" x14ac:dyDescent="0.25">
      <c r="A1" s="5" t="s">
        <v>100</v>
      </c>
      <c r="C1" s="7"/>
    </row>
    <row r="2" spans="1:10" x14ac:dyDescent="0.25">
      <c r="A2" s="5" t="s">
        <v>83</v>
      </c>
      <c r="C2" s="7" t="s">
        <v>75</v>
      </c>
    </row>
    <row r="3" spans="1:10" x14ac:dyDescent="0.25">
      <c r="A3" s="4" t="s">
        <v>84</v>
      </c>
      <c r="C3" s="14" t="s">
        <v>56</v>
      </c>
    </row>
    <row r="4" spans="1:10" x14ac:dyDescent="0.25">
      <c r="E4" s="8"/>
      <c r="G4" s="8"/>
      <c r="H4" s="8"/>
    </row>
    <row r="5" spans="1:10" x14ac:dyDescent="0.25">
      <c r="A5" s="15" t="s">
        <v>15</v>
      </c>
      <c r="B5" s="15" t="s">
        <v>1</v>
      </c>
      <c r="C5" s="15" t="s">
        <v>0</v>
      </c>
      <c r="D5" s="15" t="s">
        <v>20</v>
      </c>
      <c r="E5" s="15" t="s">
        <v>23</v>
      </c>
      <c r="F5" s="16" t="s">
        <v>25</v>
      </c>
      <c r="G5" s="15" t="s">
        <v>22</v>
      </c>
      <c r="H5" s="15" t="s">
        <v>26</v>
      </c>
      <c r="I5" s="16" t="s">
        <v>21</v>
      </c>
    </row>
    <row r="6" spans="1:10" x14ac:dyDescent="0.25">
      <c r="A6" s="11">
        <v>2283001000</v>
      </c>
      <c r="B6" s="9">
        <v>240099</v>
      </c>
      <c r="C6" s="11">
        <v>41310000</v>
      </c>
      <c r="D6" s="9"/>
      <c r="E6" s="18">
        <f>-(SUM(E7:E14))</f>
        <v>-7100000</v>
      </c>
      <c r="F6" s="11" t="s">
        <v>35</v>
      </c>
      <c r="G6" s="9" t="s">
        <v>11</v>
      </c>
      <c r="H6" s="9" t="s">
        <v>3</v>
      </c>
      <c r="I6" s="9" t="s">
        <v>36</v>
      </c>
    </row>
    <row r="7" spans="1:10" x14ac:dyDescent="0.25">
      <c r="A7" s="11">
        <v>2283001000</v>
      </c>
      <c r="B7" s="9">
        <v>260099</v>
      </c>
      <c r="C7" s="11">
        <v>41310000</v>
      </c>
      <c r="D7" s="12"/>
      <c r="E7" s="18">
        <v>800000</v>
      </c>
      <c r="F7" s="11" t="s">
        <v>35</v>
      </c>
      <c r="G7" s="9" t="s">
        <v>11</v>
      </c>
      <c r="H7" s="9" t="s">
        <v>4</v>
      </c>
      <c r="I7" s="9" t="s">
        <v>36</v>
      </c>
    </row>
    <row r="8" spans="1:10" x14ac:dyDescent="0.25">
      <c r="A8" s="11">
        <v>2283001000</v>
      </c>
      <c r="B8" s="9">
        <v>263099</v>
      </c>
      <c r="C8" s="9">
        <v>41310000</v>
      </c>
      <c r="D8" s="9"/>
      <c r="E8" s="18">
        <v>600000</v>
      </c>
      <c r="F8" s="11" t="s">
        <v>35</v>
      </c>
      <c r="G8" s="9" t="s">
        <v>11</v>
      </c>
      <c r="H8" s="9" t="s">
        <v>5</v>
      </c>
      <c r="I8" s="9" t="s">
        <v>36</v>
      </c>
    </row>
    <row r="9" spans="1:10" x14ac:dyDescent="0.25">
      <c r="A9" s="11">
        <v>2283001000</v>
      </c>
      <c r="B9" s="9">
        <v>265099</v>
      </c>
      <c r="C9" s="9">
        <v>41310000</v>
      </c>
      <c r="D9" s="9"/>
      <c r="E9" s="18">
        <v>400000</v>
      </c>
      <c r="F9" s="11" t="s">
        <v>35</v>
      </c>
      <c r="G9" s="9" t="s">
        <v>11</v>
      </c>
      <c r="H9" s="9" t="s">
        <v>6</v>
      </c>
      <c r="I9" s="9" t="s">
        <v>36</v>
      </c>
    </row>
    <row r="10" spans="1:10" x14ac:dyDescent="0.25">
      <c r="A10" s="11">
        <v>2283001000</v>
      </c>
      <c r="B10" s="9">
        <v>269099</v>
      </c>
      <c r="C10" s="9">
        <v>41310000</v>
      </c>
      <c r="D10" s="9"/>
      <c r="E10" s="18">
        <v>2200000</v>
      </c>
      <c r="F10" s="11" t="s">
        <v>35</v>
      </c>
      <c r="G10" s="9" t="s">
        <v>11</v>
      </c>
      <c r="H10" s="9" t="s">
        <v>7</v>
      </c>
      <c r="I10" s="9" t="s">
        <v>36</v>
      </c>
    </row>
    <row r="11" spans="1:10" x14ac:dyDescent="0.25">
      <c r="A11" s="11">
        <v>2283001000</v>
      </c>
      <c r="B11" s="9">
        <v>271099</v>
      </c>
      <c r="C11" s="9">
        <v>41310000</v>
      </c>
      <c r="D11" s="12"/>
      <c r="E11" s="18">
        <v>1100000</v>
      </c>
      <c r="F11" s="11" t="s">
        <v>35</v>
      </c>
      <c r="G11" s="9" t="s">
        <v>11</v>
      </c>
      <c r="H11" s="9" t="s">
        <v>8</v>
      </c>
      <c r="I11" s="9" t="s">
        <v>36</v>
      </c>
    </row>
    <row r="12" spans="1:10" x14ac:dyDescent="0.25">
      <c r="A12" s="11">
        <v>2283001000</v>
      </c>
      <c r="B12" s="9">
        <v>274099</v>
      </c>
      <c r="C12" s="9">
        <v>41310000</v>
      </c>
      <c r="D12" s="9"/>
      <c r="E12" s="18">
        <v>150000</v>
      </c>
      <c r="F12" s="11" t="s">
        <v>35</v>
      </c>
      <c r="G12" s="9" t="s">
        <v>11</v>
      </c>
      <c r="H12" s="9" t="s">
        <v>2</v>
      </c>
      <c r="I12" s="9" t="s">
        <v>36</v>
      </c>
    </row>
    <row r="13" spans="1:10" x14ac:dyDescent="0.25">
      <c r="A13" s="11">
        <v>2283001000</v>
      </c>
      <c r="B13" s="9">
        <v>279099</v>
      </c>
      <c r="C13" s="9">
        <v>41310000</v>
      </c>
      <c r="D13" s="9"/>
      <c r="E13" s="18">
        <v>350000</v>
      </c>
      <c r="F13" s="11" t="s">
        <v>35</v>
      </c>
      <c r="G13" s="9" t="s">
        <v>11</v>
      </c>
      <c r="H13" s="9" t="s">
        <v>9</v>
      </c>
      <c r="I13" s="9" t="s">
        <v>36</v>
      </c>
    </row>
    <row r="14" spans="1:10" x14ac:dyDescent="0.25">
      <c r="A14" s="11">
        <v>2283001000</v>
      </c>
      <c r="B14" s="9">
        <v>281099</v>
      </c>
      <c r="C14" s="9">
        <v>41310000</v>
      </c>
      <c r="D14" s="9"/>
      <c r="E14" s="18">
        <v>1500000</v>
      </c>
      <c r="F14" s="11" t="s">
        <v>35</v>
      </c>
      <c r="G14" s="9" t="s">
        <v>11</v>
      </c>
      <c r="H14" s="9" t="s">
        <v>10</v>
      </c>
      <c r="I14" s="9" t="s">
        <v>36</v>
      </c>
    </row>
    <row r="15" spans="1:10" x14ac:dyDescent="0.25">
      <c r="A15" s="9"/>
      <c r="B15" s="9"/>
      <c r="C15" s="9"/>
      <c r="D15" s="12" t="s">
        <v>24</v>
      </c>
      <c r="E15" s="19">
        <f>SUM(E6:E14)</f>
        <v>0</v>
      </c>
      <c r="F15" s="9"/>
      <c r="G15" s="9"/>
      <c r="H15" s="9"/>
      <c r="I15" s="9"/>
    </row>
    <row r="16" spans="1:10" x14ac:dyDescent="0.25">
      <c r="D16" s="13"/>
      <c r="J16" s="6"/>
    </row>
    <row r="17" spans="1:10" x14ac:dyDescent="0.25">
      <c r="D17" s="13"/>
      <c r="J17" s="6"/>
    </row>
    <row r="18" spans="1:10" ht="63" customHeight="1" x14ac:dyDescent="0.25">
      <c r="A18" s="55" t="s">
        <v>90</v>
      </c>
      <c r="B18" s="55"/>
      <c r="C18" s="55"/>
      <c r="D18" s="55"/>
      <c r="E18" s="55"/>
      <c r="F18" s="55"/>
      <c r="G18" s="55"/>
      <c r="H18" s="55"/>
      <c r="I18" s="55"/>
      <c r="J18" s="6"/>
    </row>
    <row r="20" spans="1:10" x14ac:dyDescent="0.25">
      <c r="A20" s="31" t="s">
        <v>101</v>
      </c>
      <c r="J20" s="6"/>
    </row>
    <row r="21" spans="1:10" x14ac:dyDescent="0.25">
      <c r="A21" s="24"/>
      <c r="J21" s="6"/>
    </row>
    <row r="22" spans="1:10" x14ac:dyDescent="0.25">
      <c r="A22" s="21" t="s">
        <v>106</v>
      </c>
      <c r="B22" s="21"/>
      <c r="C22" s="22" t="s">
        <v>40</v>
      </c>
      <c r="J22" s="6"/>
    </row>
    <row r="23" spans="1:10" x14ac:dyDescent="0.25">
      <c r="A23" s="21" t="s">
        <v>39</v>
      </c>
      <c r="B23" s="21"/>
      <c r="C23" s="22">
        <v>5055931</v>
      </c>
      <c r="J23" s="6"/>
    </row>
    <row r="24" spans="1:10" x14ac:dyDescent="0.25">
      <c r="A24" s="21" t="s">
        <v>38</v>
      </c>
      <c r="B24" s="21"/>
      <c r="C24" s="26" t="s">
        <v>41</v>
      </c>
      <c r="D24" s="7"/>
      <c r="J24" s="6"/>
    </row>
    <row r="46" ht="21.6" customHeight="1" x14ac:dyDescent="0.25"/>
  </sheetData>
  <mergeCells count="1">
    <mergeCell ref="A18:I18"/>
  </mergeCells>
  <phoneticPr fontId="10" type="noConversion"/>
  <hyperlinks>
    <hyperlink ref="C24" r:id="rId1" xr:uid="{B3362A96-06DE-4600-8A55-E34B248CEF45}"/>
  </hyperlinks>
  <printOptions horizontalCentered="1"/>
  <pageMargins left="0.74803149606299213" right="0.74803149606299213" top="0.98425196850393704" bottom="0.98425196850393704" header="0.51181102362204722" footer="0.51181102362204722"/>
  <pageSetup paperSize="9"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hooldajatoet</vt:lpstr>
      <vt:lpstr>hooldaja SM</vt:lpstr>
      <vt:lpstr>juhtkoer</vt:lpstr>
      <vt:lpstr>pens.lisa</vt:lpstr>
      <vt:lpstr>hoolduspere järelh isikl kulud</vt:lpstr>
      <vt:lpstr>STT</vt:lpstr>
      <vt:lpstr>üürimistoetus</vt:lpstr>
      <vt:lpstr>matusetoet</vt:lpstr>
      <vt:lpstr>TF_TTT</vt:lpstr>
      <vt:lpstr>TF_TTT_korrald</vt:lpstr>
    </vt:vector>
  </TitlesOfParts>
  <Company>Sotsiaal- ja Tervishoiuamet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bollverk</dc:creator>
  <cp:lastModifiedBy>Signe Uustal</cp:lastModifiedBy>
  <cp:lastPrinted>2021-12-29T07:22:31Z</cp:lastPrinted>
  <dcterms:created xsi:type="dcterms:W3CDTF">2006-01-16T14:33:09Z</dcterms:created>
  <dcterms:modified xsi:type="dcterms:W3CDTF">2026-01-01T11:42:51Z</dcterms:modified>
</cp:coreProperties>
</file>